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139170015_VD Brandýs n.L. , oprava protikorozní ochrany vrat PK\"/>
    </mc:Choice>
  </mc:AlternateContent>
  <bookViews>
    <workbookView xWindow="0" yWindow="0" windowWidth="19095" windowHeight="13170"/>
  </bookViews>
  <sheets>
    <sheet name="Rekapitulace stavby" sheetId="1" r:id="rId1"/>
    <sheet name="1.1 - SO 01.1 Protikorozn..." sheetId="2" r:id="rId2"/>
    <sheet name="1.2 - SO 01.2 Výzisk při ..." sheetId="3" r:id="rId3"/>
    <sheet name="2.1 - SO 02.1 Protikorozn..." sheetId="4" r:id="rId4"/>
    <sheet name="2.2 - SO 02.2 Výzisk při ..." sheetId="5" r:id="rId5"/>
    <sheet name="VON - Vedlejší a ostatní ..." sheetId="6" r:id="rId6"/>
    <sheet name="Pokyny pro vyplnění" sheetId="8" r:id="rId7"/>
  </sheets>
  <definedNames>
    <definedName name="_xlnm._FilterDatabase" localSheetId="1" hidden="1">'1.1 - SO 01.1 Protikorozn...'!$C$91:$K$294</definedName>
    <definedName name="_xlnm._FilterDatabase" localSheetId="2" hidden="1">'1.2 - SO 01.2 Výzisk při ...'!$C$85:$K$95</definedName>
    <definedName name="_xlnm._FilterDatabase" localSheetId="3" hidden="1">'2.1 - SO 02.1 Protikorozn...'!$C$91:$K$303</definedName>
    <definedName name="_xlnm._FilterDatabase" localSheetId="4" hidden="1">'2.2 - SO 02.2 Výzisk při ...'!$C$85:$K$95</definedName>
    <definedName name="_xlnm._FilterDatabase" localSheetId="5" hidden="1">'VON - Vedlejší a ostatní ...'!$C$84:$K$222</definedName>
    <definedName name="_xlnm.Print_Titles" localSheetId="1">'1.1 - SO 01.1 Protikorozn...'!$91:$91</definedName>
    <definedName name="_xlnm.Print_Titles" localSheetId="2">'1.2 - SO 01.2 Výzisk při ...'!$85:$85</definedName>
    <definedName name="_xlnm.Print_Titles" localSheetId="3">'2.1 - SO 02.1 Protikorozn...'!$91:$91</definedName>
    <definedName name="_xlnm.Print_Titles" localSheetId="4">'2.2 - SO 02.2 Výzisk při ...'!$85:$85</definedName>
    <definedName name="_xlnm.Print_Titles" localSheetId="0">'Rekapitulace stavby'!$52:$52</definedName>
    <definedName name="_xlnm.Print_Titles" localSheetId="5">'VON - Vedlejší a ostatní ...'!$84:$84</definedName>
    <definedName name="_xlnm.Print_Area" localSheetId="1">'1.1 - SO 01.1 Protikorozn...'!$C$4:$J$41,'1.1 - SO 01.1 Protikorozn...'!$C$47:$J$71,'1.1 - SO 01.1 Protikorozn...'!$C$77:$K$294</definedName>
    <definedName name="_xlnm.Print_Area" localSheetId="2">'1.2 - SO 01.2 Výzisk při ...'!$C$4:$J$41,'1.2 - SO 01.2 Výzisk při ...'!$C$47:$J$65,'1.2 - SO 01.2 Výzisk při ...'!$C$71:$K$95</definedName>
    <definedName name="_xlnm.Print_Area" localSheetId="3">'2.1 - SO 02.1 Protikorozn...'!$C$4:$J$41,'2.1 - SO 02.1 Protikorozn...'!$C$47:$J$71,'2.1 - SO 02.1 Protikorozn...'!$C$77:$K$303</definedName>
    <definedName name="_xlnm.Print_Area" localSheetId="4">'2.2 - SO 02.2 Výzisk při ...'!$C$4:$J$41,'2.2 - SO 02.2 Výzisk při ...'!$C$47:$J$65,'2.2 - SO 02.2 Výzisk při ...'!$C$71:$K$95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5">'VON - Vedlejší a ostatní ...'!$C$4:$J$39,'VON - Vedlejší a ostatní ...'!$C$45:$J$66,'VON - Vedlejší a ostatní ...'!$C$72:$K$222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61" i="1"/>
  <c r="J35" i="6"/>
  <c r="AX61" i="1" s="1"/>
  <c r="BI221" i="6"/>
  <c r="BH221" i="6"/>
  <c r="BF221" i="6"/>
  <c r="BE221" i="6"/>
  <c r="T221" i="6"/>
  <c r="R221" i="6"/>
  <c r="P221" i="6"/>
  <c r="BI215" i="6"/>
  <c r="BH215" i="6"/>
  <c r="BF215" i="6"/>
  <c r="BE215" i="6"/>
  <c r="T215" i="6"/>
  <c r="R215" i="6"/>
  <c r="P215" i="6"/>
  <c r="BI211" i="6"/>
  <c r="BH211" i="6"/>
  <c r="BF211" i="6"/>
  <c r="BE211" i="6"/>
  <c r="T211" i="6"/>
  <c r="R211" i="6"/>
  <c r="P211" i="6"/>
  <c r="BI209" i="6"/>
  <c r="BH209" i="6"/>
  <c r="BF209" i="6"/>
  <c r="BE209" i="6"/>
  <c r="T209" i="6"/>
  <c r="R209" i="6"/>
  <c r="P209" i="6"/>
  <c r="BI205" i="6"/>
  <c r="BH205" i="6"/>
  <c r="BF205" i="6"/>
  <c r="BE205" i="6"/>
  <c r="T205" i="6"/>
  <c r="R205" i="6"/>
  <c r="P205" i="6"/>
  <c r="BI192" i="6"/>
  <c r="BH192" i="6"/>
  <c r="BF192" i="6"/>
  <c r="BE192" i="6"/>
  <c r="T192" i="6"/>
  <c r="R192" i="6"/>
  <c r="P192" i="6"/>
  <c r="BI183" i="6"/>
  <c r="BH183" i="6"/>
  <c r="BF183" i="6"/>
  <c r="BE183" i="6"/>
  <c r="T183" i="6"/>
  <c r="R183" i="6"/>
  <c r="P183" i="6"/>
  <c r="BI179" i="6"/>
  <c r="BH179" i="6"/>
  <c r="BF179" i="6"/>
  <c r="BE179" i="6"/>
  <c r="T179" i="6"/>
  <c r="R179" i="6"/>
  <c r="P179" i="6"/>
  <c r="BI175" i="6"/>
  <c r="BH175" i="6"/>
  <c r="BF175" i="6"/>
  <c r="BE175" i="6"/>
  <c r="T175" i="6"/>
  <c r="R175" i="6"/>
  <c r="P175" i="6"/>
  <c r="BI170" i="6"/>
  <c r="BH170" i="6"/>
  <c r="BF170" i="6"/>
  <c r="BE170" i="6"/>
  <c r="T170" i="6"/>
  <c r="R170" i="6"/>
  <c r="P170" i="6"/>
  <c r="BI166" i="6"/>
  <c r="BH166" i="6"/>
  <c r="BF166" i="6"/>
  <c r="BE166" i="6"/>
  <c r="T166" i="6"/>
  <c r="R166" i="6"/>
  <c r="P166" i="6"/>
  <c r="BI162" i="6"/>
  <c r="BH162" i="6"/>
  <c r="BF162" i="6"/>
  <c r="BE162" i="6"/>
  <c r="T162" i="6"/>
  <c r="R162" i="6"/>
  <c r="P162" i="6"/>
  <c r="BI158" i="6"/>
  <c r="BH158" i="6"/>
  <c r="BF158" i="6"/>
  <c r="BE158" i="6"/>
  <c r="T158" i="6"/>
  <c r="R158" i="6"/>
  <c r="P158" i="6"/>
  <c r="BI156" i="6"/>
  <c r="BH156" i="6"/>
  <c r="BF156" i="6"/>
  <c r="BE156" i="6"/>
  <c r="T156" i="6"/>
  <c r="R156" i="6"/>
  <c r="P156" i="6"/>
  <c r="BI149" i="6"/>
  <c r="BH149" i="6"/>
  <c r="BF149" i="6"/>
  <c r="BE149" i="6"/>
  <c r="T149" i="6"/>
  <c r="R149" i="6"/>
  <c r="P149" i="6"/>
  <c r="BI144" i="6"/>
  <c r="BH144" i="6"/>
  <c r="BF144" i="6"/>
  <c r="BE144" i="6"/>
  <c r="T144" i="6"/>
  <c r="R144" i="6"/>
  <c r="P144" i="6"/>
  <c r="BI138" i="6"/>
  <c r="BH138" i="6"/>
  <c r="BF138" i="6"/>
  <c r="BE138" i="6"/>
  <c r="T138" i="6"/>
  <c r="R138" i="6"/>
  <c r="P138" i="6"/>
  <c r="BI136" i="6"/>
  <c r="BH136" i="6"/>
  <c r="BF136" i="6"/>
  <c r="BE136" i="6"/>
  <c r="T136" i="6"/>
  <c r="R136" i="6"/>
  <c r="P136" i="6"/>
  <c r="BI134" i="6"/>
  <c r="BH134" i="6"/>
  <c r="BF134" i="6"/>
  <c r="BE134" i="6"/>
  <c r="T134" i="6"/>
  <c r="R134" i="6"/>
  <c r="P134" i="6"/>
  <c r="BI132" i="6"/>
  <c r="BH132" i="6"/>
  <c r="BF132" i="6"/>
  <c r="BE132" i="6"/>
  <c r="T132" i="6"/>
  <c r="R132" i="6"/>
  <c r="P132" i="6"/>
  <c r="BI127" i="6"/>
  <c r="BH127" i="6"/>
  <c r="BF127" i="6"/>
  <c r="BE127" i="6"/>
  <c r="T127" i="6"/>
  <c r="R127" i="6"/>
  <c r="P127" i="6"/>
  <c r="BI123" i="6"/>
  <c r="BH123" i="6"/>
  <c r="BF123" i="6"/>
  <c r="BE123" i="6"/>
  <c r="T123" i="6"/>
  <c r="R123" i="6"/>
  <c r="P123" i="6"/>
  <c r="BI119" i="6"/>
  <c r="BH119" i="6"/>
  <c r="BF119" i="6"/>
  <c r="BE119" i="6"/>
  <c r="T119" i="6"/>
  <c r="R119" i="6"/>
  <c r="P119" i="6"/>
  <c r="BI100" i="6"/>
  <c r="BH100" i="6"/>
  <c r="BF100" i="6"/>
  <c r="BE100" i="6"/>
  <c r="T100" i="6"/>
  <c r="R100" i="6"/>
  <c r="P100" i="6"/>
  <c r="BI93" i="6"/>
  <c r="BH93" i="6"/>
  <c r="BF93" i="6"/>
  <c r="BE93" i="6"/>
  <c r="T93" i="6"/>
  <c r="R93" i="6"/>
  <c r="R87" i="6"/>
  <c r="R86" i="6"/>
  <c r="P93" i="6"/>
  <c r="BI88" i="6"/>
  <c r="BH88" i="6"/>
  <c r="BF88" i="6"/>
  <c r="BE88" i="6"/>
  <c r="T88" i="6"/>
  <c r="T87" i="6" s="1"/>
  <c r="T86" i="6" s="1"/>
  <c r="R88" i="6"/>
  <c r="P88" i="6"/>
  <c r="P87" i="6" s="1"/>
  <c r="P86" i="6" s="1"/>
  <c r="J82" i="6"/>
  <c r="J81" i="6"/>
  <c r="F81" i="6"/>
  <c r="F79" i="6"/>
  <c r="E77" i="6"/>
  <c r="J55" i="6"/>
  <c r="J54" i="6"/>
  <c r="F54" i="6"/>
  <c r="F52" i="6"/>
  <c r="E50" i="6"/>
  <c r="J18" i="6"/>
  <c r="E18" i="6"/>
  <c r="F55" i="6"/>
  <c r="J17" i="6"/>
  <c r="J12" i="6"/>
  <c r="J52" i="6"/>
  <c r="E7" i="6"/>
  <c r="E75" i="6"/>
  <c r="J39" i="5"/>
  <c r="J38" i="5"/>
  <c r="AY60" i="1"/>
  <c r="J37" i="5"/>
  <c r="AX60" i="1" s="1"/>
  <c r="BI88" i="5"/>
  <c r="BH88" i="5"/>
  <c r="BF88" i="5"/>
  <c r="F36" i="5" s="1"/>
  <c r="BA60" i="1" s="1"/>
  <c r="BE88" i="5"/>
  <c r="T88" i="5"/>
  <c r="T87" i="5"/>
  <c r="T86" i="5"/>
  <c r="R88" i="5"/>
  <c r="R87" i="5"/>
  <c r="R86" i="5"/>
  <c r="P88" i="5"/>
  <c r="P87" i="5" s="1"/>
  <c r="P86" i="5" s="1"/>
  <c r="AU60" i="1" s="1"/>
  <c r="J83" i="5"/>
  <c r="J82" i="5"/>
  <c r="F82" i="5"/>
  <c r="F80" i="5"/>
  <c r="E78" i="5"/>
  <c r="J59" i="5"/>
  <c r="J58" i="5"/>
  <c r="F58" i="5"/>
  <c r="F56" i="5"/>
  <c r="E54" i="5"/>
  <c r="J20" i="5"/>
  <c r="E20" i="5"/>
  <c r="F59" i="5"/>
  <c r="J19" i="5"/>
  <c r="J14" i="5"/>
  <c r="J56" i="5"/>
  <c r="E7" i="5"/>
  <c r="E74" i="5" s="1"/>
  <c r="J39" i="4"/>
  <c r="J38" i="4"/>
  <c r="AY59" i="1"/>
  <c r="J37" i="4"/>
  <c r="AX59" i="1"/>
  <c r="BI300" i="4"/>
  <c r="BH300" i="4"/>
  <c r="BF300" i="4"/>
  <c r="BE300" i="4"/>
  <c r="T300" i="4"/>
  <c r="R300" i="4"/>
  <c r="P300" i="4"/>
  <c r="BI294" i="4"/>
  <c r="BH294" i="4"/>
  <c r="BF294" i="4"/>
  <c r="BE294" i="4"/>
  <c r="T294" i="4"/>
  <c r="R294" i="4"/>
  <c r="P294" i="4"/>
  <c r="BI288" i="4"/>
  <c r="BH288" i="4"/>
  <c r="BF288" i="4"/>
  <c r="BE288" i="4"/>
  <c r="T288" i="4"/>
  <c r="R288" i="4"/>
  <c r="P288" i="4"/>
  <c r="BI282" i="4"/>
  <c r="BH282" i="4"/>
  <c r="BF282" i="4"/>
  <c r="BE282" i="4"/>
  <c r="T282" i="4"/>
  <c r="R282" i="4"/>
  <c r="P282" i="4"/>
  <c r="BI276" i="4"/>
  <c r="BH276" i="4"/>
  <c r="BF276" i="4"/>
  <c r="BE276" i="4"/>
  <c r="T276" i="4"/>
  <c r="R276" i="4"/>
  <c r="P276" i="4"/>
  <c r="BI271" i="4"/>
  <c r="BH271" i="4"/>
  <c r="BF271" i="4"/>
  <c r="BE271" i="4"/>
  <c r="T271" i="4"/>
  <c r="R271" i="4"/>
  <c r="P271" i="4"/>
  <c r="BI266" i="4"/>
  <c r="BH266" i="4"/>
  <c r="BF266" i="4"/>
  <c r="BE266" i="4"/>
  <c r="T266" i="4"/>
  <c r="R266" i="4"/>
  <c r="P266" i="4"/>
  <c r="BI261" i="4"/>
  <c r="BH261" i="4"/>
  <c r="BF261" i="4"/>
  <c r="BE261" i="4"/>
  <c r="T261" i="4"/>
  <c r="R261" i="4"/>
  <c r="P261" i="4"/>
  <c r="BI256" i="4"/>
  <c r="BH256" i="4"/>
  <c r="BF256" i="4"/>
  <c r="BE256" i="4"/>
  <c r="T256" i="4"/>
  <c r="R256" i="4"/>
  <c r="P256" i="4"/>
  <c r="BI250" i="4"/>
  <c r="BH250" i="4"/>
  <c r="BF250" i="4"/>
  <c r="BE250" i="4"/>
  <c r="T250" i="4"/>
  <c r="R250" i="4"/>
  <c r="P250" i="4"/>
  <c r="BI246" i="4"/>
  <c r="BH246" i="4"/>
  <c r="BF246" i="4"/>
  <c r="BE246" i="4"/>
  <c r="T246" i="4"/>
  <c r="R246" i="4"/>
  <c r="P246" i="4"/>
  <c r="BI237" i="4"/>
  <c r="BH237" i="4"/>
  <c r="BF237" i="4"/>
  <c r="BE237" i="4"/>
  <c r="T237" i="4"/>
  <c r="R237" i="4"/>
  <c r="P237" i="4"/>
  <c r="BI232" i="4"/>
  <c r="BH232" i="4"/>
  <c r="BF232" i="4"/>
  <c r="BE232" i="4"/>
  <c r="T232" i="4"/>
  <c r="R232" i="4"/>
  <c r="P232" i="4"/>
  <c r="BI228" i="4"/>
  <c r="BH228" i="4"/>
  <c r="BF228" i="4"/>
  <c r="BE228" i="4"/>
  <c r="T228" i="4"/>
  <c r="R228" i="4"/>
  <c r="P228" i="4"/>
  <c r="BI223" i="4"/>
  <c r="BH223" i="4"/>
  <c r="BF223" i="4"/>
  <c r="BE223" i="4"/>
  <c r="T223" i="4"/>
  <c r="R223" i="4"/>
  <c r="P223" i="4"/>
  <c r="BI218" i="4"/>
  <c r="BH218" i="4"/>
  <c r="BF218" i="4"/>
  <c r="BE218" i="4"/>
  <c r="T218" i="4"/>
  <c r="R218" i="4"/>
  <c r="P218" i="4"/>
  <c r="BI212" i="4"/>
  <c r="BH212" i="4"/>
  <c r="BF212" i="4"/>
  <c r="BE212" i="4"/>
  <c r="T212" i="4"/>
  <c r="R212" i="4"/>
  <c r="P212" i="4"/>
  <c r="BI204" i="4"/>
  <c r="BH204" i="4"/>
  <c r="BF204" i="4"/>
  <c r="BE204" i="4"/>
  <c r="T204" i="4"/>
  <c r="R204" i="4"/>
  <c r="P204" i="4"/>
  <c r="BI198" i="4"/>
  <c r="BH198" i="4"/>
  <c r="BF198" i="4"/>
  <c r="BE198" i="4"/>
  <c r="T198" i="4"/>
  <c r="R198" i="4"/>
  <c r="P198" i="4"/>
  <c r="BI192" i="4"/>
  <c r="BH192" i="4"/>
  <c r="BF192" i="4"/>
  <c r="BE192" i="4"/>
  <c r="T192" i="4"/>
  <c r="R192" i="4"/>
  <c r="P192" i="4"/>
  <c r="BI188" i="4"/>
  <c r="BH188" i="4"/>
  <c r="BF188" i="4"/>
  <c r="BE188" i="4"/>
  <c r="T188" i="4"/>
  <c r="R188" i="4"/>
  <c r="P188" i="4"/>
  <c r="BI183" i="4"/>
  <c r="BH183" i="4"/>
  <c r="BF183" i="4"/>
  <c r="BE183" i="4"/>
  <c r="T183" i="4"/>
  <c r="R183" i="4"/>
  <c r="P183" i="4"/>
  <c r="BI178" i="4"/>
  <c r="BH178" i="4"/>
  <c r="BF178" i="4"/>
  <c r="BE178" i="4"/>
  <c r="T178" i="4"/>
  <c r="R178" i="4"/>
  <c r="P178" i="4"/>
  <c r="BI164" i="4"/>
  <c r="BH164" i="4"/>
  <c r="BF164" i="4"/>
  <c r="BE164" i="4"/>
  <c r="T164" i="4"/>
  <c r="R164" i="4"/>
  <c r="P164" i="4"/>
  <c r="BI160" i="4"/>
  <c r="BH160" i="4"/>
  <c r="BF160" i="4"/>
  <c r="BE160" i="4"/>
  <c r="T160" i="4"/>
  <c r="R160" i="4"/>
  <c r="P160" i="4"/>
  <c r="BI155" i="4"/>
  <c r="BH155" i="4"/>
  <c r="BF155" i="4"/>
  <c r="BE155" i="4"/>
  <c r="T155" i="4"/>
  <c r="R155" i="4"/>
  <c r="P155" i="4"/>
  <c r="BI151" i="4"/>
  <c r="BH151" i="4"/>
  <c r="BF151" i="4"/>
  <c r="BE151" i="4"/>
  <c r="T151" i="4"/>
  <c r="R151" i="4"/>
  <c r="P151" i="4"/>
  <c r="BI147" i="4"/>
  <c r="BH147" i="4"/>
  <c r="BF147" i="4"/>
  <c r="BE147" i="4"/>
  <c r="T147" i="4"/>
  <c r="R147" i="4"/>
  <c r="P147" i="4"/>
  <c r="BI141" i="4"/>
  <c r="BH141" i="4"/>
  <c r="BF141" i="4"/>
  <c r="BE141" i="4"/>
  <c r="T141" i="4"/>
  <c r="R141" i="4"/>
  <c r="P141" i="4"/>
  <c r="BI137" i="4"/>
  <c r="BH137" i="4"/>
  <c r="BF137" i="4"/>
  <c r="BE137" i="4"/>
  <c r="T137" i="4"/>
  <c r="R137" i="4"/>
  <c r="P137" i="4"/>
  <c r="BI133" i="4"/>
  <c r="BH133" i="4"/>
  <c r="BF133" i="4"/>
  <c r="BE133" i="4"/>
  <c r="T133" i="4"/>
  <c r="R133" i="4"/>
  <c r="P133" i="4"/>
  <c r="BI126" i="4"/>
  <c r="BH126" i="4"/>
  <c r="BF126" i="4"/>
  <c r="BE126" i="4"/>
  <c r="T126" i="4"/>
  <c r="T125" i="4" s="1"/>
  <c r="R126" i="4"/>
  <c r="R125" i="4"/>
  <c r="P126" i="4"/>
  <c r="P125" i="4" s="1"/>
  <c r="BI121" i="4"/>
  <c r="BH121" i="4"/>
  <c r="BF121" i="4"/>
  <c r="BE121" i="4"/>
  <c r="T121" i="4"/>
  <c r="R121" i="4"/>
  <c r="P121" i="4"/>
  <c r="BI117" i="4"/>
  <c r="BH117" i="4"/>
  <c r="BF117" i="4"/>
  <c r="BE117" i="4"/>
  <c r="T117" i="4"/>
  <c r="R117" i="4"/>
  <c r="P117" i="4"/>
  <c r="BI111" i="4"/>
  <c r="BH111" i="4"/>
  <c r="BF111" i="4"/>
  <c r="BE111" i="4"/>
  <c r="T111" i="4"/>
  <c r="T110" i="4" s="1"/>
  <c r="T93" i="4" s="1"/>
  <c r="R111" i="4"/>
  <c r="R110" i="4"/>
  <c r="P111" i="4"/>
  <c r="P110" i="4" s="1"/>
  <c r="P93" i="4" s="1"/>
  <c r="BI106" i="4"/>
  <c r="BH106" i="4"/>
  <c r="BF106" i="4"/>
  <c r="BE106" i="4"/>
  <c r="T106" i="4"/>
  <c r="R106" i="4"/>
  <c r="R93" i="4" s="1"/>
  <c r="P106" i="4"/>
  <c r="BI102" i="4"/>
  <c r="BH102" i="4"/>
  <c r="BF102" i="4"/>
  <c r="BE102" i="4"/>
  <c r="T102" i="4"/>
  <c r="R102" i="4"/>
  <c r="P102" i="4"/>
  <c r="BI98" i="4"/>
  <c r="BH98" i="4"/>
  <c r="BF98" i="4"/>
  <c r="BE98" i="4"/>
  <c r="T98" i="4"/>
  <c r="R98" i="4"/>
  <c r="P98" i="4"/>
  <c r="BI94" i="4"/>
  <c r="BH94" i="4"/>
  <c r="BF94" i="4"/>
  <c r="BE94" i="4"/>
  <c r="T94" i="4"/>
  <c r="R94" i="4"/>
  <c r="P94" i="4"/>
  <c r="J89" i="4"/>
  <c r="J88" i="4"/>
  <c r="F88" i="4"/>
  <c r="F86" i="4"/>
  <c r="E84" i="4"/>
  <c r="J59" i="4"/>
  <c r="J58" i="4"/>
  <c r="F58" i="4"/>
  <c r="F56" i="4"/>
  <c r="E54" i="4"/>
  <c r="J20" i="4"/>
  <c r="E20" i="4"/>
  <c r="F89" i="4" s="1"/>
  <c r="J19" i="4"/>
  <c r="J14" i="4"/>
  <c r="J56" i="4"/>
  <c r="E7" i="4"/>
  <c r="E80" i="4" s="1"/>
  <c r="J39" i="3"/>
  <c r="J38" i="3"/>
  <c r="AY57" i="1" s="1"/>
  <c r="J37" i="3"/>
  <c r="AX57" i="1"/>
  <c r="BI88" i="3"/>
  <c r="BH88" i="3"/>
  <c r="BF88" i="3"/>
  <c r="BE88" i="3"/>
  <c r="T88" i="3"/>
  <c r="T87" i="3" s="1"/>
  <c r="T86" i="3" s="1"/>
  <c r="R88" i="3"/>
  <c r="R87" i="3"/>
  <c r="R86" i="3" s="1"/>
  <c r="P88" i="3"/>
  <c r="P87" i="3"/>
  <c r="P86" i="3"/>
  <c r="AU57" i="1" s="1"/>
  <c r="J83" i="3"/>
  <c r="J82" i="3"/>
  <c r="F82" i="3"/>
  <c r="F80" i="3"/>
  <c r="E78" i="3"/>
  <c r="J59" i="3"/>
  <c r="J58" i="3"/>
  <c r="F58" i="3"/>
  <c r="F56" i="3"/>
  <c r="E54" i="3"/>
  <c r="J20" i="3"/>
  <c r="E20" i="3"/>
  <c r="F59" i="3" s="1"/>
  <c r="J19" i="3"/>
  <c r="J14" i="3"/>
  <c r="J56" i="3" s="1"/>
  <c r="E7" i="3"/>
  <c r="E74" i="3"/>
  <c r="J39" i="2"/>
  <c r="J38" i="2"/>
  <c r="AY56" i="1"/>
  <c r="J37" i="2"/>
  <c r="AX56" i="1"/>
  <c r="BI291" i="2"/>
  <c r="BH291" i="2"/>
  <c r="BF291" i="2"/>
  <c r="BE291" i="2"/>
  <c r="T291" i="2"/>
  <c r="R291" i="2"/>
  <c r="P291" i="2"/>
  <c r="BI285" i="2"/>
  <c r="BH285" i="2"/>
  <c r="BF285" i="2"/>
  <c r="BE285" i="2"/>
  <c r="T285" i="2"/>
  <c r="R285" i="2"/>
  <c r="P285" i="2"/>
  <c r="BI279" i="2"/>
  <c r="BH279" i="2"/>
  <c r="BF279" i="2"/>
  <c r="BE279" i="2"/>
  <c r="T279" i="2"/>
  <c r="R279" i="2"/>
  <c r="P279" i="2"/>
  <c r="BI273" i="2"/>
  <c r="BH273" i="2"/>
  <c r="BF273" i="2"/>
  <c r="BE273" i="2"/>
  <c r="T273" i="2"/>
  <c r="R273" i="2"/>
  <c r="P273" i="2"/>
  <c r="BI267" i="2"/>
  <c r="BH267" i="2"/>
  <c r="BF267" i="2"/>
  <c r="BE267" i="2"/>
  <c r="T267" i="2"/>
  <c r="R267" i="2"/>
  <c r="P267" i="2"/>
  <c r="BI262" i="2"/>
  <c r="BH262" i="2"/>
  <c r="BF262" i="2"/>
  <c r="BE262" i="2"/>
  <c r="T262" i="2"/>
  <c r="R262" i="2"/>
  <c r="P262" i="2"/>
  <c r="BI257" i="2"/>
  <c r="BH257" i="2"/>
  <c r="BF257" i="2"/>
  <c r="BE257" i="2"/>
  <c r="T257" i="2"/>
  <c r="R257" i="2"/>
  <c r="P257" i="2"/>
  <c r="BI252" i="2"/>
  <c r="BH252" i="2"/>
  <c r="BF252" i="2"/>
  <c r="BE252" i="2"/>
  <c r="T252" i="2"/>
  <c r="R252" i="2"/>
  <c r="P252" i="2"/>
  <c r="BI247" i="2"/>
  <c r="BH247" i="2"/>
  <c r="BF247" i="2"/>
  <c r="BE247" i="2"/>
  <c r="T247" i="2"/>
  <c r="R247" i="2"/>
  <c r="P247" i="2"/>
  <c r="BI241" i="2"/>
  <c r="BH241" i="2"/>
  <c r="BF241" i="2"/>
  <c r="BE241" i="2"/>
  <c r="T241" i="2"/>
  <c r="R241" i="2"/>
  <c r="P241" i="2"/>
  <c r="BI237" i="2"/>
  <c r="BH237" i="2"/>
  <c r="BF237" i="2"/>
  <c r="BE237" i="2"/>
  <c r="T237" i="2"/>
  <c r="R237" i="2"/>
  <c r="P237" i="2"/>
  <c r="BI228" i="2"/>
  <c r="BH228" i="2"/>
  <c r="BF228" i="2"/>
  <c r="BE228" i="2"/>
  <c r="T228" i="2"/>
  <c r="R228" i="2"/>
  <c r="P228" i="2"/>
  <c r="BI223" i="2"/>
  <c r="BH223" i="2"/>
  <c r="BF223" i="2"/>
  <c r="BE223" i="2"/>
  <c r="T223" i="2"/>
  <c r="R223" i="2"/>
  <c r="P223" i="2"/>
  <c r="BI219" i="2"/>
  <c r="BH219" i="2"/>
  <c r="BF219" i="2"/>
  <c r="BE219" i="2"/>
  <c r="T219" i="2"/>
  <c r="R219" i="2"/>
  <c r="P219" i="2"/>
  <c r="BI214" i="2"/>
  <c r="BH214" i="2"/>
  <c r="BF214" i="2"/>
  <c r="BE214" i="2"/>
  <c r="T214" i="2"/>
  <c r="R214" i="2"/>
  <c r="P214" i="2"/>
  <c r="BI209" i="2"/>
  <c r="BH209" i="2"/>
  <c r="BF209" i="2"/>
  <c r="BE209" i="2"/>
  <c r="T209" i="2"/>
  <c r="R209" i="2"/>
  <c r="P209" i="2"/>
  <c r="BI203" i="2"/>
  <c r="BH203" i="2"/>
  <c r="BF203" i="2"/>
  <c r="BE203" i="2"/>
  <c r="T203" i="2"/>
  <c r="R203" i="2"/>
  <c r="P203" i="2"/>
  <c r="BI198" i="2"/>
  <c r="BH198" i="2"/>
  <c r="BF198" i="2"/>
  <c r="BE198" i="2"/>
  <c r="T198" i="2"/>
  <c r="R198" i="2"/>
  <c r="P198" i="2"/>
  <c r="BI192" i="2"/>
  <c r="BH192" i="2"/>
  <c r="BF192" i="2"/>
  <c r="BE192" i="2"/>
  <c r="T192" i="2"/>
  <c r="R192" i="2"/>
  <c r="P192" i="2"/>
  <c r="BI188" i="2"/>
  <c r="BH188" i="2"/>
  <c r="BF188" i="2"/>
  <c r="BE188" i="2"/>
  <c r="T188" i="2"/>
  <c r="R188" i="2"/>
  <c r="P188" i="2"/>
  <c r="BI183" i="2"/>
  <c r="BH183" i="2"/>
  <c r="BF183" i="2"/>
  <c r="BE183" i="2"/>
  <c r="T183" i="2"/>
  <c r="R183" i="2"/>
  <c r="P183" i="2"/>
  <c r="BI178" i="2"/>
  <c r="BH178" i="2"/>
  <c r="BF178" i="2"/>
  <c r="BE178" i="2"/>
  <c r="T178" i="2"/>
  <c r="R178" i="2"/>
  <c r="P178" i="2"/>
  <c r="BI164" i="2"/>
  <c r="BH164" i="2"/>
  <c r="BF164" i="2"/>
  <c r="BE164" i="2"/>
  <c r="T164" i="2"/>
  <c r="R164" i="2"/>
  <c r="P164" i="2"/>
  <c r="BI160" i="2"/>
  <c r="BH160" i="2"/>
  <c r="BF160" i="2"/>
  <c r="BE160" i="2"/>
  <c r="T160" i="2"/>
  <c r="R160" i="2"/>
  <c r="P160" i="2"/>
  <c r="BI155" i="2"/>
  <c r="BH155" i="2"/>
  <c r="BF155" i="2"/>
  <c r="BE155" i="2"/>
  <c r="T155" i="2"/>
  <c r="R155" i="2"/>
  <c r="P155" i="2"/>
  <c r="BI151" i="2"/>
  <c r="BH151" i="2"/>
  <c r="BF151" i="2"/>
  <c r="BE151" i="2"/>
  <c r="T151" i="2"/>
  <c r="R151" i="2"/>
  <c r="P151" i="2"/>
  <c r="BI147" i="2"/>
  <c r="BH147" i="2"/>
  <c r="BF147" i="2"/>
  <c r="BE147" i="2"/>
  <c r="T147" i="2"/>
  <c r="R147" i="2"/>
  <c r="P147" i="2"/>
  <c r="BI141" i="2"/>
  <c r="BH141" i="2"/>
  <c r="BF141" i="2"/>
  <c r="BE141" i="2"/>
  <c r="T141" i="2"/>
  <c r="R141" i="2"/>
  <c r="P141" i="2"/>
  <c r="BI137" i="2"/>
  <c r="BH137" i="2"/>
  <c r="BF137" i="2"/>
  <c r="BE137" i="2"/>
  <c r="T137" i="2"/>
  <c r="R137" i="2"/>
  <c r="P137" i="2"/>
  <c r="BI133" i="2"/>
  <c r="BH133" i="2"/>
  <c r="BF133" i="2"/>
  <c r="BE133" i="2"/>
  <c r="T133" i="2"/>
  <c r="R133" i="2"/>
  <c r="P133" i="2"/>
  <c r="BI126" i="2"/>
  <c r="BH126" i="2"/>
  <c r="BF126" i="2"/>
  <c r="BE126" i="2"/>
  <c r="T126" i="2"/>
  <c r="T125" i="2"/>
  <c r="R126" i="2"/>
  <c r="R125" i="2"/>
  <c r="P126" i="2"/>
  <c r="P125" i="2"/>
  <c r="BI121" i="2"/>
  <c r="BH121" i="2"/>
  <c r="BF121" i="2"/>
  <c r="BE121" i="2"/>
  <c r="T121" i="2"/>
  <c r="R121" i="2"/>
  <c r="P121" i="2"/>
  <c r="BI117" i="2"/>
  <c r="BH117" i="2"/>
  <c r="BF117" i="2"/>
  <c r="BE117" i="2"/>
  <c r="T117" i="2"/>
  <c r="R117" i="2"/>
  <c r="P117" i="2"/>
  <c r="BI111" i="2"/>
  <c r="BH111" i="2"/>
  <c r="BF111" i="2"/>
  <c r="BE111" i="2"/>
  <c r="T111" i="2"/>
  <c r="T110" i="2"/>
  <c r="R111" i="2"/>
  <c r="R110" i="2"/>
  <c r="P111" i="2"/>
  <c r="P110" i="2"/>
  <c r="P93" i="2" s="1"/>
  <c r="BI106" i="2"/>
  <c r="BH106" i="2"/>
  <c r="BF106" i="2"/>
  <c r="BE106" i="2"/>
  <c r="T106" i="2"/>
  <c r="R106" i="2"/>
  <c r="P106" i="2"/>
  <c r="BI102" i="2"/>
  <c r="BH102" i="2"/>
  <c r="BF102" i="2"/>
  <c r="BE102" i="2"/>
  <c r="T102" i="2"/>
  <c r="T93" i="2" s="1"/>
  <c r="R102" i="2"/>
  <c r="P102" i="2"/>
  <c r="BI98" i="2"/>
  <c r="BH98" i="2"/>
  <c r="BF98" i="2"/>
  <c r="BE98" i="2"/>
  <c r="T98" i="2"/>
  <c r="R98" i="2"/>
  <c r="P98" i="2"/>
  <c r="BI94" i="2"/>
  <c r="BH94" i="2"/>
  <c r="BF94" i="2"/>
  <c r="BE94" i="2"/>
  <c r="T94" i="2"/>
  <c r="R94" i="2"/>
  <c r="R93" i="2" s="1"/>
  <c r="P94" i="2"/>
  <c r="J89" i="2"/>
  <c r="J88" i="2"/>
  <c r="F88" i="2"/>
  <c r="F86" i="2"/>
  <c r="E84" i="2"/>
  <c r="J59" i="2"/>
  <c r="J58" i="2"/>
  <c r="F58" i="2"/>
  <c r="F56" i="2"/>
  <c r="E54" i="2"/>
  <c r="J20" i="2"/>
  <c r="E20" i="2"/>
  <c r="F89" i="2"/>
  <c r="J19" i="2"/>
  <c r="J14" i="2"/>
  <c r="J56" i="2"/>
  <c r="E7" i="2"/>
  <c r="E80" i="2" s="1"/>
  <c r="L50" i="1"/>
  <c r="AM50" i="1"/>
  <c r="AM49" i="1"/>
  <c r="L49" i="1"/>
  <c r="AM47" i="1"/>
  <c r="L47" i="1"/>
  <c r="L45" i="1"/>
  <c r="L44" i="1"/>
  <c r="J237" i="2"/>
  <c r="BK141" i="2"/>
  <c r="J257" i="2"/>
  <c r="J121" i="2"/>
  <c r="J164" i="2"/>
  <c r="J262" i="2"/>
  <c r="J203" i="2"/>
  <c r="J88" i="3"/>
  <c r="J111" i="4"/>
  <c r="J256" i="4"/>
  <c r="J212" i="4"/>
  <c r="BK261" i="4"/>
  <c r="BK232" i="4"/>
  <c r="J88" i="5"/>
  <c r="BK158" i="6"/>
  <c r="J211" i="6"/>
  <c r="J209" i="6"/>
  <c r="BK126" i="4"/>
  <c r="BK250" i="4"/>
  <c r="J121" i="4"/>
  <c r="J250" i="4"/>
  <c r="J237" i="4"/>
  <c r="BK106" i="4"/>
  <c r="BK162" i="6"/>
  <c r="BK215" i="6"/>
  <c r="J215" i="6"/>
  <c r="BK285" i="2"/>
  <c r="J198" i="2"/>
  <c r="BK279" i="2"/>
  <c r="J98" i="2"/>
  <c r="J241" i="2"/>
  <c r="J141" i="2"/>
  <c r="J188" i="2"/>
  <c r="J36" i="3"/>
  <c r="AW57" i="1"/>
  <c r="BK282" i="4"/>
  <c r="BK178" i="4"/>
  <c r="BK160" i="4"/>
  <c r="J175" i="6"/>
  <c r="J100" i="6"/>
  <c r="J221" i="6"/>
  <c r="J132" i="6"/>
  <c r="BK262" i="2"/>
  <c r="BK137" i="2"/>
  <c r="BK198" i="2"/>
  <c r="BK219" i="2"/>
  <c r="J117" i="2"/>
  <c r="J151" i="2"/>
  <c r="J223" i="4"/>
  <c r="BK94" i="4"/>
  <c r="J228" i="4"/>
  <c r="BK111" i="4"/>
  <c r="J160" i="4"/>
  <c r="J94" i="4"/>
  <c r="BK156" i="6"/>
  <c r="BK127" i="6"/>
  <c r="BK149" i="6"/>
  <c r="J158" i="6"/>
  <c r="BK209" i="2"/>
  <c r="J126" i="2"/>
  <c r="BK237" i="2"/>
  <c r="AS58" i="1"/>
  <c r="BK223" i="2"/>
  <c r="BK111" i="2"/>
  <c r="BK137" i="4"/>
  <c r="BK276" i="4"/>
  <c r="J151" i="4"/>
  <c r="J276" i="4"/>
  <c r="J147" i="4"/>
  <c r="J117" i="4"/>
  <c r="BK166" i="6"/>
  <c r="BK179" i="6"/>
  <c r="BK93" i="6"/>
  <c r="BK100" i="6"/>
  <c r="BK300" i="4"/>
  <c r="J218" i="4"/>
  <c r="BK288" i="4"/>
  <c r="BK237" i="4"/>
  <c r="BK188" i="4"/>
  <c r="BK88" i="5"/>
  <c r="BK136" i="6"/>
  <c r="BK170" i="6"/>
  <c r="J134" i="6"/>
  <c r="BK228" i="2"/>
  <c r="J106" i="2"/>
  <c r="BK188" i="2"/>
  <c r="J273" i="2"/>
  <c r="J183" i="2"/>
  <c r="J267" i="2"/>
  <c r="BK117" i="2"/>
  <c r="J300" i="4"/>
  <c r="BK246" i="4"/>
  <c r="J126" i="4"/>
  <c r="J246" i="4"/>
  <c r="BK212" i="4"/>
  <c r="F39" i="5"/>
  <c r="BD60" i="1" s="1"/>
  <c r="BK119" i="6"/>
  <c r="BK291" i="2"/>
  <c r="BK160" i="2"/>
  <c r="J94" i="2"/>
  <c r="J147" i="2"/>
  <c r="J192" i="2"/>
  <c r="BK273" i="2"/>
  <c r="BK192" i="2"/>
  <c r="BK183" i="4"/>
  <c r="BK266" i="4"/>
  <c r="J266" i="4"/>
  <c r="BK102" i="4"/>
  <c r="J133" i="4"/>
  <c r="BK209" i="6"/>
  <c r="BK144" i="6"/>
  <c r="J127" i="6"/>
  <c r="BK183" i="6"/>
  <c r="J291" i="2"/>
  <c r="BK178" i="2"/>
  <c r="J178" i="2"/>
  <c r="J223" i="2"/>
  <c r="BK121" i="2"/>
  <c r="J228" i="2"/>
  <c r="BK192" i="4"/>
  <c r="BK294" i="4"/>
  <c r="J232" i="4"/>
  <c r="BK98" i="4"/>
  <c r="J164" i="4"/>
  <c r="BK147" i="4"/>
  <c r="J205" i="6"/>
  <c r="BK138" i="6"/>
  <c r="J156" i="6"/>
  <c r="J170" i="6"/>
  <c r="F39" i="3"/>
  <c r="BD57" i="1" s="1"/>
  <c r="J106" i="4"/>
  <c r="J198" i="4"/>
  <c r="BK164" i="4"/>
  <c r="F35" i="5"/>
  <c r="AZ60" i="1" s="1"/>
  <c r="J138" i="6"/>
  <c r="BK175" i="6"/>
  <c r="J279" i="2"/>
  <c r="J155" i="2"/>
  <c r="J247" i="2"/>
  <c r="J133" i="2"/>
  <c r="BK214" i="2"/>
  <c r="BK241" i="2"/>
  <c r="J137" i="2"/>
  <c r="J188" i="4"/>
  <c r="J282" i="4"/>
  <c r="J204" i="4"/>
  <c r="J294" i="4"/>
  <c r="BK204" i="4"/>
  <c r="BK141" i="4"/>
  <c r="J149" i="6"/>
  <c r="BK221" i="6"/>
  <c r="J166" i="6"/>
  <c r="J285" i="2"/>
  <c r="BK147" i="2"/>
  <c r="J252" i="2"/>
  <c r="J102" i="2"/>
  <c r="BK151" i="2"/>
  <c r="BK247" i="2"/>
  <c r="BK126" i="2"/>
  <c r="F38" i="3"/>
  <c r="BC57" i="1" s="1"/>
  <c r="J141" i="4"/>
  <c r="J183" i="4"/>
  <c r="BK151" i="4"/>
  <c r="J183" i="6"/>
  <c r="J162" i="6"/>
  <c r="BK88" i="6"/>
  <c r="J88" i="6"/>
  <c r="BK267" i="2"/>
  <c r="BK98" i="2"/>
  <c r="BK155" i="2"/>
  <c r="BK203" i="2"/>
  <c r="BK94" i="2"/>
  <c r="BK183" i="2"/>
  <c r="J35" i="3"/>
  <c r="AV57" i="1"/>
  <c r="BK117" i="4"/>
  <c r="BK228" i="4"/>
  <c r="J178" i="4"/>
  <c r="F38" i="5"/>
  <c r="BC60" i="1" s="1"/>
  <c r="BK134" i="6"/>
  <c r="J144" i="6"/>
  <c r="BK271" i="4"/>
  <c r="J192" i="4"/>
  <c r="J271" i="4"/>
  <c r="J155" i="4"/>
  <c r="J137" i="4"/>
  <c r="J192" i="6"/>
  <c r="BK205" i="6"/>
  <c r="J123" i="6"/>
  <c r="J119" i="6"/>
  <c r="BK257" i="2"/>
  <c r="BK133" i="2"/>
  <c r="J160" i="2"/>
  <c r="BK252" i="2"/>
  <c r="BK102" i="2"/>
  <c r="J209" i="2"/>
  <c r="BK88" i="3"/>
  <c r="J98" i="4"/>
  <c r="J261" i="4"/>
  <c r="BK155" i="4"/>
  <c r="BK256" i="4"/>
  <c r="BK121" i="4"/>
  <c r="J102" i="4"/>
  <c r="BK132" i="6"/>
  <c r="J179" i="6"/>
  <c r="J136" i="6"/>
  <c r="J93" i="6"/>
  <c r="J219" i="2"/>
  <c r="J111" i="2"/>
  <c r="BK164" i="2"/>
  <c r="AS55" i="1"/>
  <c r="J214" i="2"/>
  <c r="BK106" i="2"/>
  <c r="BK133" i="4"/>
  <c r="J288" i="4"/>
  <c r="BK198" i="4"/>
  <c r="BK218" i="4"/>
  <c r="BK223" i="4"/>
  <c r="BK192" i="6"/>
  <c r="BK211" i="6"/>
  <c r="BK123" i="6"/>
  <c r="T116" i="2" l="1"/>
  <c r="R132" i="2"/>
  <c r="BK240" i="2"/>
  <c r="J240" i="2"/>
  <c r="J70" i="2" s="1"/>
  <c r="BK116" i="4"/>
  <c r="J116" i="4"/>
  <c r="J67" i="4"/>
  <c r="P132" i="4"/>
  <c r="P249" i="4"/>
  <c r="R99" i="6"/>
  <c r="P131" i="6"/>
  <c r="BK116" i="2"/>
  <c r="J116" i="2"/>
  <c r="J67" i="2"/>
  <c r="P132" i="2"/>
  <c r="R240" i="2"/>
  <c r="R116" i="4"/>
  <c r="BK132" i="4"/>
  <c r="J132" i="4"/>
  <c r="J69" i="4" s="1"/>
  <c r="BK249" i="4"/>
  <c r="J249" i="4"/>
  <c r="J70" i="4"/>
  <c r="T99" i="6"/>
  <c r="T131" i="6"/>
  <c r="R148" i="6"/>
  <c r="P116" i="2"/>
  <c r="BK132" i="2"/>
  <c r="P240" i="2"/>
  <c r="T116" i="4"/>
  <c r="R132" i="4"/>
  <c r="T249" i="4"/>
  <c r="P99" i="6"/>
  <c r="BK131" i="6"/>
  <c r="J131" i="6"/>
  <c r="J64" i="6" s="1"/>
  <c r="R131" i="6"/>
  <c r="T148" i="6"/>
  <c r="R116" i="2"/>
  <c r="R115" i="2" s="1"/>
  <c r="R92" i="2" s="1"/>
  <c r="T132" i="2"/>
  <c r="T240" i="2"/>
  <c r="P116" i="4"/>
  <c r="P115" i="4"/>
  <c r="P92" i="4"/>
  <c r="AU59" i="1"/>
  <c r="AU58" i="1" s="1"/>
  <c r="T132" i="4"/>
  <c r="R249" i="4"/>
  <c r="BK99" i="6"/>
  <c r="J99" i="6"/>
  <c r="J63" i="6" s="1"/>
  <c r="BK148" i="6"/>
  <c r="J148" i="6"/>
  <c r="J65" i="6"/>
  <c r="P148" i="6"/>
  <c r="BK110" i="2"/>
  <c r="J110" i="2"/>
  <c r="J65" i="2"/>
  <c r="BK87" i="3"/>
  <c r="J87" i="3"/>
  <c r="J64" i="3"/>
  <c r="BK125" i="4"/>
  <c r="J125" i="4" s="1"/>
  <c r="J68" i="4" s="1"/>
  <c r="BK87" i="5"/>
  <c r="BK86" i="5" s="1"/>
  <c r="J86" i="5" s="1"/>
  <c r="J63" i="5" s="1"/>
  <c r="J87" i="5"/>
  <c r="J64" i="5" s="1"/>
  <c r="BK93" i="2"/>
  <c r="J93" i="2"/>
  <c r="J64" i="2"/>
  <c r="BK125" i="2"/>
  <c r="J125" i="2"/>
  <c r="J68" i="2"/>
  <c r="BK93" i="4"/>
  <c r="J93" i="4" s="1"/>
  <c r="J64" i="4" s="1"/>
  <c r="BK110" i="4"/>
  <c r="J110" i="4"/>
  <c r="J65" i="4" s="1"/>
  <c r="BK87" i="6"/>
  <c r="J87" i="6"/>
  <c r="J61" i="6"/>
  <c r="E48" i="6"/>
  <c r="J79" i="6"/>
  <c r="F82" i="6"/>
  <c r="BG88" i="6"/>
  <c r="BG100" i="6"/>
  <c r="BG127" i="6"/>
  <c r="BG138" i="6"/>
  <c r="BG149" i="6"/>
  <c r="BG170" i="6"/>
  <c r="BG205" i="6"/>
  <c r="BG215" i="6"/>
  <c r="BG221" i="6"/>
  <c r="BG93" i="6"/>
  <c r="BG123" i="6"/>
  <c r="BG134" i="6"/>
  <c r="BG136" i="6"/>
  <c r="BG156" i="6"/>
  <c r="BG183" i="6"/>
  <c r="BG209" i="6"/>
  <c r="BG211" i="6"/>
  <c r="BG175" i="6"/>
  <c r="BG192" i="6"/>
  <c r="BG119" i="6"/>
  <c r="BG132" i="6"/>
  <c r="BG144" i="6"/>
  <c r="BG158" i="6"/>
  <c r="BG162" i="6"/>
  <c r="BG166" i="6"/>
  <c r="BG179" i="6"/>
  <c r="F83" i="5"/>
  <c r="BG88" i="5"/>
  <c r="J80" i="5"/>
  <c r="E50" i="5"/>
  <c r="BG102" i="4"/>
  <c r="BG126" i="4"/>
  <c r="BG137" i="4"/>
  <c r="BG141" i="4"/>
  <c r="BG147" i="4"/>
  <c r="BG160" i="4"/>
  <c r="BG218" i="4"/>
  <c r="E50" i="4"/>
  <c r="J86" i="4"/>
  <c r="BG98" i="4"/>
  <c r="BG106" i="4"/>
  <c r="BG117" i="4"/>
  <c r="BG155" i="4"/>
  <c r="BG164" i="4"/>
  <c r="BG178" i="4"/>
  <c r="BG192" i="4"/>
  <c r="BG212" i="4"/>
  <c r="BG223" i="4"/>
  <c r="BG237" i="4"/>
  <c r="BG246" i="4"/>
  <c r="BG261" i="4"/>
  <c r="BG271" i="4"/>
  <c r="BG282" i="4"/>
  <c r="F59" i="4"/>
  <c r="BG94" i="4"/>
  <c r="BG151" i="4"/>
  <c r="BG198" i="4"/>
  <c r="BG204" i="4"/>
  <c r="BG228" i="4"/>
  <c r="BG232" i="4"/>
  <c r="BG250" i="4"/>
  <c r="BG266" i="4"/>
  <c r="BG276" i="4"/>
  <c r="BG288" i="4"/>
  <c r="BG294" i="4"/>
  <c r="BG300" i="4"/>
  <c r="BG111" i="4"/>
  <c r="BG121" i="4"/>
  <c r="BG133" i="4"/>
  <c r="BG183" i="4"/>
  <c r="BG188" i="4"/>
  <c r="BG256" i="4"/>
  <c r="J132" i="2"/>
  <c r="J69" i="2"/>
  <c r="J80" i="3"/>
  <c r="E50" i="3"/>
  <c r="F83" i="3"/>
  <c r="BG88" i="3"/>
  <c r="F37" i="3" s="1"/>
  <c r="BB57" i="1" s="1"/>
  <c r="BG102" i="2"/>
  <c r="BG121" i="2"/>
  <c r="BG160" i="2"/>
  <c r="BG178" i="2"/>
  <c r="BG192" i="2"/>
  <c r="BG203" i="2"/>
  <c r="BG219" i="2"/>
  <c r="E50" i="2"/>
  <c r="J86" i="2"/>
  <c r="BG94" i="2"/>
  <c r="BG98" i="2"/>
  <c r="BG111" i="2"/>
  <c r="BG147" i="2"/>
  <c r="BG188" i="2"/>
  <c r="BG198" i="2"/>
  <c r="BG209" i="2"/>
  <c r="BG214" i="2"/>
  <c r="BG262" i="2"/>
  <c r="F59" i="2"/>
  <c r="BG117" i="2"/>
  <c r="BG126" i="2"/>
  <c r="BG133" i="2"/>
  <c r="BG151" i="2"/>
  <c r="BG164" i="2"/>
  <c r="BG183" i="2"/>
  <c r="BG228" i="2"/>
  <c r="BG241" i="2"/>
  <c r="BG257" i="2"/>
  <c r="BG273" i="2"/>
  <c r="BG106" i="2"/>
  <c r="BG137" i="2"/>
  <c r="BG141" i="2"/>
  <c r="BG155" i="2"/>
  <c r="BG223" i="2"/>
  <c r="BG237" i="2"/>
  <c r="BG247" i="2"/>
  <c r="BG252" i="2"/>
  <c r="BG267" i="2"/>
  <c r="BG279" i="2"/>
  <c r="BG285" i="2"/>
  <c r="BG291" i="2"/>
  <c r="F36" i="3"/>
  <c r="BA57" i="1"/>
  <c r="J36" i="5"/>
  <c r="AW60" i="1" s="1"/>
  <c r="F34" i="6"/>
  <c r="BA61" i="1"/>
  <c r="F36" i="2"/>
  <c r="BA56" i="1" s="1"/>
  <c r="F36" i="6"/>
  <c r="BC61" i="1"/>
  <c r="F36" i="4"/>
  <c r="BA59" i="1" s="1"/>
  <c r="BA58" i="1" s="1"/>
  <c r="AW58" i="1" s="1"/>
  <c r="F35" i="2"/>
  <c r="AZ56" i="1" s="1"/>
  <c r="F37" i="5"/>
  <c r="BB60" i="1" s="1"/>
  <c r="J33" i="6"/>
  <c r="AV61" i="1"/>
  <c r="AS54" i="1"/>
  <c r="F39" i="4"/>
  <c r="BD59" i="1"/>
  <c r="BD58" i="1"/>
  <c r="F38" i="4"/>
  <c r="BC59" i="1" s="1"/>
  <c r="BC58" i="1" s="1"/>
  <c r="AY58" i="1" s="1"/>
  <c r="J35" i="5"/>
  <c r="AV60" i="1" s="1"/>
  <c r="F33" i="6"/>
  <c r="AZ61" i="1"/>
  <c r="J36" i="2"/>
  <c r="AW56" i="1" s="1"/>
  <c r="AT57" i="1"/>
  <c r="J35" i="4"/>
  <c r="AV59" i="1"/>
  <c r="F38" i="2"/>
  <c r="BC56" i="1"/>
  <c r="BC55" i="1"/>
  <c r="AY55" i="1"/>
  <c r="J35" i="2"/>
  <c r="AV56" i="1"/>
  <c r="F35" i="4"/>
  <c r="AZ59" i="1"/>
  <c r="AZ58" i="1" s="1"/>
  <c r="AV58" i="1" s="1"/>
  <c r="F35" i="3"/>
  <c r="AZ57" i="1"/>
  <c r="J34" i="6"/>
  <c r="AW61" i="1"/>
  <c r="F39" i="2"/>
  <c r="BD56" i="1"/>
  <c r="BD55" i="1" s="1"/>
  <c r="F37" i="6"/>
  <c r="BD61" i="1"/>
  <c r="J36" i="4"/>
  <c r="AW59" i="1" s="1"/>
  <c r="T115" i="4" l="1"/>
  <c r="T92" i="4"/>
  <c r="P98" i="6"/>
  <c r="P85" i="6"/>
  <c r="AU61" i="1" s="1"/>
  <c r="P115" i="2"/>
  <c r="P92" i="2"/>
  <c r="AU56" i="1"/>
  <c r="T98" i="6"/>
  <c r="T85" i="6"/>
  <c r="T115" i="2"/>
  <c r="T92" i="2"/>
  <c r="BK115" i="2"/>
  <c r="J115" i="2"/>
  <c r="J66" i="2"/>
  <c r="R115" i="4"/>
  <c r="R92" i="4" s="1"/>
  <c r="R98" i="6"/>
  <c r="R85" i="6"/>
  <c r="BK86" i="3"/>
  <c r="J86" i="3" s="1"/>
  <c r="J63" i="3" s="1"/>
  <c r="BK86" i="6"/>
  <c r="J86" i="6"/>
  <c r="J60" i="6" s="1"/>
  <c r="BK98" i="6"/>
  <c r="J98" i="6"/>
  <c r="J62" i="6"/>
  <c r="BK115" i="4"/>
  <c r="J115" i="4"/>
  <c r="J66" i="4"/>
  <c r="AU55" i="1"/>
  <c r="AT60" i="1"/>
  <c r="BA55" i="1"/>
  <c r="AW55" i="1"/>
  <c r="AT56" i="1"/>
  <c r="AT59" i="1"/>
  <c r="J32" i="5"/>
  <c r="AG60" i="1"/>
  <c r="BD54" i="1"/>
  <c r="W33" i="1"/>
  <c r="AT58" i="1"/>
  <c r="F37" i="2"/>
  <c r="BB56" i="1" s="1"/>
  <c r="BB55" i="1" s="1"/>
  <c r="BC54" i="1"/>
  <c r="AY54" i="1"/>
  <c r="F37" i="4"/>
  <c r="BB59" i="1"/>
  <c r="BB58" i="1"/>
  <c r="AX58" i="1"/>
  <c r="AZ55" i="1"/>
  <c r="AV55" i="1"/>
  <c r="AT61" i="1"/>
  <c r="F35" i="6"/>
  <c r="BB61" i="1" s="1"/>
  <c r="AU54" i="1" l="1"/>
  <c r="BK92" i="2"/>
  <c r="J92" i="2"/>
  <c r="BK92" i="4"/>
  <c r="J92" i="4" s="1"/>
  <c r="J32" i="4" s="1"/>
  <c r="J41" i="4" s="1"/>
  <c r="BK85" i="6"/>
  <c r="J85" i="6"/>
  <c r="J59" i="6"/>
  <c r="AN60" i="1"/>
  <c r="J41" i="5"/>
  <c r="J32" i="2"/>
  <c r="AG56" i="1"/>
  <c r="AN56" i="1" s="1"/>
  <c r="J32" i="3"/>
  <c r="AG57" i="1" s="1"/>
  <c r="AN57" i="1" s="1"/>
  <c r="AX55" i="1"/>
  <c r="BA54" i="1"/>
  <c r="W30" i="1" s="1"/>
  <c r="AZ54" i="1"/>
  <c r="AV54" i="1"/>
  <c r="AK29" i="1"/>
  <c r="AT55" i="1"/>
  <c r="BB54" i="1"/>
  <c r="AX54" i="1"/>
  <c r="W32" i="1"/>
  <c r="J41" i="2" l="1"/>
  <c r="J63" i="4"/>
  <c r="AG59" i="1"/>
  <c r="AN59" i="1" s="1"/>
  <c r="J63" i="2"/>
  <c r="J41" i="3"/>
  <c r="W31" i="1"/>
  <c r="J30" i="6"/>
  <c r="AG61" i="1" s="1"/>
  <c r="AW54" i="1"/>
  <c r="AK30" i="1"/>
  <c r="AG58" i="1"/>
  <c r="W29" i="1"/>
  <c r="AG55" i="1"/>
  <c r="AG54" i="1" l="1"/>
  <c r="AK26" i="1" s="1"/>
  <c r="AN55" i="1"/>
  <c r="AN58" i="1"/>
  <c r="J39" i="6"/>
  <c r="AN61" i="1"/>
  <c r="AK35" i="1"/>
  <c r="AT54" i="1"/>
  <c r="AN54" i="1"/>
</calcChain>
</file>

<file path=xl/sharedStrings.xml><?xml version="1.0" encoding="utf-8"?>
<sst xmlns="http://schemas.openxmlformats.org/spreadsheetml/2006/main" count="6382" uniqueCount="829">
  <si>
    <t>Export Komplet</t>
  </si>
  <si>
    <t>VZ</t>
  </si>
  <si>
    <t>2.0</t>
  </si>
  <si>
    <t>ZAMOK</t>
  </si>
  <si>
    <t>False</t>
  </si>
  <si>
    <t>{aede4c73-1700-48d6-b1d9-7be4afbf62ba}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</si>
  <si>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</si>
  <si>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</si>
  <si>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</si>
  <si>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</si>
  <si>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</si>
  <si>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</si>
  <si>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</si>
  <si>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</si>
  <si>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1817CU2022-II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</si>
  <si>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</si>
  <si>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</si>
  <si>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Brandýs nad Labem, protikorozní ochrana vrat PK</t>
  </si>
  <si>
    <t>KSO:</t>
  </si>
  <si>
    <t>832 51</t>
  </si>
  <si>
    <t>CC-CZ:</t>
  </si>
  <si>
    <t>215</t>
  </si>
  <si>
    <t>Místo:</t>
  </si>
  <si>
    <t>Brandýs nad Labem</t>
  </si>
  <si>
    <t>Datum:</t>
  </si>
  <si>
    <t>22. 7. 2022</t>
  </si>
  <si>
    <t>Zadavatel:</t>
  </si>
  <si>
    <t>IČ:</t>
  </si>
  <si>
    <t>70890005</t>
  </si>
  <si>
    <t>Povodí Labe, státní podnik, OIČ, Hradec Králové</t>
  </si>
  <si>
    <t>DIČ:</t>
  </si>
  <si>
    <t>CZ70890005</t>
  </si>
  <si>
    <t>Uchazeč:</t>
  </si>
  <si>
    <t>Vyplň údaj</t>
  </si>
  <si>
    <t>Projektant:</t>
  </si>
  <si>
    <t>44842643</t>
  </si>
  <si>
    <t>Ing. P. Hačecký, Pod Krocínkou 467/6, 190 00 Praha</t>
  </si>
  <si>
    <t>CZ6306230568</t>
  </si>
  <si>
    <t>True</t>
  </si>
  <si>
    <t>Zpracovatel:</t>
  </si>
  <si>
    <t/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</si>
  <si>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</si>
  <si>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</si>
  <si>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 Tato akce je naceněna v CÚ 2022/II.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</si>
  <si>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</si>
  <si>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</si>
  <si>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</si>
  <si>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</si>
  <si>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</si>
  <si>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</si>
  <si>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</si>
  <si>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</si>
  <si>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</si>
  <si>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</si>
  <si>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</si>
  <si>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</si>
  <si>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</si>
  <si>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</si>
  <si>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</si>
  <si>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</si>
  <si>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</si>
  <si>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</si>
  <si>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</si>
  <si>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</si>
  <si>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</si>
  <si>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</si>
  <si>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</si>
  <si>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</si>
  <si>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</si>
  <si>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</si>
  <si>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</si>
  <si>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</si>
  <si>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</si>
  <si>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</si>
  <si>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</si>
  <si>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</si>
  <si>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</si>
  <si>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</si>
  <si>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</si>
  <si>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</si>
  <si>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</si>
  <si>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</si>
  <si>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</t>
  </si>
  <si>
    <t>SO 01 Protikorozní ochrana vrat DO</t>
  </si>
  <si>
    <t>STA</t>
  </si>
  <si>
    <t>1</t>
  </si>
  <si>
    <t>{6d88788a-b228-40e9-ace8-2826109bf2e0}</t>
  </si>
  <si>
    <t>2</t>
  </si>
  <si>
    <t>/</t>
  </si>
  <si>
    <t>1.1</t>
  </si>
  <si>
    <t>SO 01.1 Protikorozní ochrana vrat DO</t>
  </si>
  <si>
    <t>Soupis</t>
  </si>
  <si>
    <t>{10e6b0d5-15e6-46fa-969a-80ced85ccb57}</t>
  </si>
  <si>
    <t>1.2</t>
  </si>
  <si>
    <t>SO 01.2 Výzisk při realizaci</t>
  </si>
  <si>
    <t>{40a4bf30-1d0b-456e-9b94-14051618eada}</t>
  </si>
  <si>
    <t>2.</t>
  </si>
  <si>
    <t>SO 02 Protikorozní ochrana vrat HO</t>
  </si>
  <si>
    <t>{56661e0a-7b93-417d-9fd0-c9e07e6f06a0}</t>
  </si>
  <si>
    <t>2.1</t>
  </si>
  <si>
    <t>SO 02.1 Protikorozní ochrana vrat HO</t>
  </si>
  <si>
    <t>{14229bfb-ef8f-4bd5-8fe2-5776b35e6596}</t>
  </si>
  <si>
    <t>2.2</t>
  </si>
  <si>
    <t>SO 02.2 Výzisk při realizaci</t>
  </si>
  <si>
    <t>{9ff45271-7593-46cd-957e-99f05bdd0a98}</t>
  </si>
  <si>
    <t>VON</t>
  </si>
  <si>
    <t>Vedlejší a ostatní náklady</t>
  </si>
  <si>
    <t>{1ed7296a-752d-4e3f-a0a7-28d44090aa0c}</t>
  </si>
  <si>
    <t>KRYCÍ LIST SOUPISU PRACÍ</t>
  </si>
  <si>
    <t>Objekt:</t>
  </si>
  <si>
    <t>1. - SO 01 Protikorozní ochrana vrat DO</t>
  </si>
  <si>
    <t>Soupis:</t>
  </si>
  <si>
    <t>1.1 - SO 01.1 Protikorozní ochrana vrat DO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</si>
  <si>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Tato akce je naceněna v CÚ 2022/II.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</si>
  <si>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</si>
  <si>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</si>
  <si>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</si>
  <si>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</si>
  <si>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</si>
  <si>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</si>
  <si>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</si>
  <si>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</si>
  <si>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</si>
  <si>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</si>
  <si>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</si>
  <si>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</si>
  <si>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</si>
  <si>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</si>
  <si>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</si>
  <si>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</si>
  <si>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</si>
  <si>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</si>
  <si>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</si>
  <si>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</si>
  <si>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</si>
  <si>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</si>
  <si>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</si>
  <si>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</si>
  <si>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</si>
  <si>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</si>
  <si>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</si>
  <si>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</si>
  <si>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423001R</t>
  </si>
  <si>
    <t>Repase patních ložisek - demontáž čepů z armatur</t>
  </si>
  <si>
    <t>soubor</t>
  </si>
  <si>
    <t>4</t>
  </si>
  <si>
    <t>-1288679837</t>
  </si>
  <si>
    <t>PP</t>
  </si>
  <si>
    <t>VV</t>
  </si>
  <si>
    <t>proměření čepů, následná demontáž z armatur pomocí přípravku</t>
  </si>
  <si>
    <t>423002R</t>
  </si>
  <si>
    <t>Repase patních ložisek - demontáž pouzder z vrátně</t>
  </si>
  <si>
    <t>-1154106828</t>
  </si>
  <si>
    <t>proměření pouzder, následná demontáž z vrátně</t>
  </si>
  <si>
    <t>3</t>
  </si>
  <si>
    <t>423003R</t>
  </si>
  <si>
    <t xml:space="preserve">Repase patních ložisek - úprava čepů a pouzder </t>
  </si>
  <si>
    <t>1580364113</t>
  </si>
  <si>
    <t>úprava čepů a pouzder dle naměřených hodnot</t>
  </si>
  <si>
    <t>423004R</t>
  </si>
  <si>
    <t xml:space="preserve">Repase patních ložisek - zpětné osazení čepů a pouzder </t>
  </si>
  <si>
    <t>-1231272922</t>
  </si>
  <si>
    <t>Zpětné osazení  čepů a pouzder do armatur a vrátní, jejich ochrana před poškozením (zakrytí plastem či tenkým plechem)</t>
  </si>
  <si>
    <t>997</t>
  </si>
  <si>
    <t>Přesun sutě</t>
  </si>
  <si>
    <t>5</t>
  </si>
  <si>
    <t>997013843R</t>
  </si>
  <si>
    <t>Likvidace odpadu po otryskávání s obsahem nebezpečných látek kód odpadu 12 01 16</t>
  </si>
  <si>
    <t>t</t>
  </si>
  <si>
    <t>2110223811</t>
  </si>
  <si>
    <t>Likvidace odpadního materiálu po otryskávání s obsahem nebezpečných látek zatříděného do katalogu odpadů pod kódem 12 01 16</t>
  </si>
  <si>
    <t>odstranění a odvoz odpadu k ekologické likvidaci (včetně naložení, vodorovné a svislé dopravy, uložení a poplatku za uložení)</t>
  </si>
  <si>
    <t>7,15+8,45+1,95</t>
  </si>
  <si>
    <t>PSV</t>
  </si>
  <si>
    <t>Práce a dodávky PSV</t>
  </si>
  <si>
    <t>741</t>
  </si>
  <si>
    <t>Elektroinstalace - silnoproud</t>
  </si>
  <si>
    <t>6</t>
  </si>
  <si>
    <t>741000R</t>
  </si>
  <si>
    <t>Demontáž pohonu vrátní</t>
  </si>
  <si>
    <t>16</t>
  </si>
  <si>
    <t>325901766</t>
  </si>
  <si>
    <t>demontáž hydraulických válců pohonu vč. koncových spínačů, demontáž elektroinstalace na vrátních, 2 x</t>
  </si>
  <si>
    <t>7</t>
  </si>
  <si>
    <t>741001R</t>
  </si>
  <si>
    <t>Zpětná montáž pohonu vrátní</t>
  </si>
  <si>
    <t>225386413</t>
  </si>
  <si>
    <t>montáž hydraulických válců pohonu vč. koncových spínačů, montáž elektroinstalace na vrátních, 2x</t>
  </si>
  <si>
    <t>762</t>
  </si>
  <si>
    <t>Konstrukce tesařské</t>
  </si>
  <si>
    <t>8</t>
  </si>
  <si>
    <t>762083122</t>
  </si>
  <si>
    <t>Impregnace řeziva proti dřevokaznému hmyzu, houbám a plísním máčením třída ohrožení 3 a 4</t>
  </si>
  <si>
    <t>m3</t>
  </si>
  <si>
    <t>CS ÚRS 2022 02</t>
  </si>
  <si>
    <t>-1810833017</t>
  </si>
  <si>
    <t>Impregnace řeziva máčením proti dřevokaznému hmyzu, houbám a plísním, třída ohrožení 3 a 4 (dřevo v exteriéru)</t>
  </si>
  <si>
    <t>Online PSC</t>
  </si>
  <si>
    <t>https://podminky.urs.cz/item/CS_URS_2022_02/762083122</t>
  </si>
  <si>
    <t>impregnace odrazných dubových trámců průřezu 220 x 120 mm pro nové diagonály (14,8 bm, tj. 0,40 m3)</t>
  </si>
  <si>
    <t>plocha impregnace trámců proti vlhkosti  je 10,3 m2</t>
  </si>
  <si>
    <t>0,4</t>
  </si>
  <si>
    <t>767</t>
  </si>
  <si>
    <t>Konstrukce zámečnické</t>
  </si>
  <si>
    <t>9</t>
  </si>
  <si>
    <t>767000R</t>
  </si>
  <si>
    <t>Odstrojení vrátní</t>
  </si>
  <si>
    <t>1706644939</t>
  </si>
  <si>
    <t>demontáž prvků všech těsnění (vč. přivařených matic M16), demontáž odrazných trámců, roštů lávek, demontáž pohyblivých komponentů odpružení</t>
  </si>
  <si>
    <t>10</t>
  </si>
  <si>
    <t>767002R</t>
  </si>
  <si>
    <t>Kontrola, příp. oprava opěrných armatur zdiva</t>
  </si>
  <si>
    <t>933328927</t>
  </si>
  <si>
    <t>kontrola, příp. vyvaření a zabroušení dosedacích ploch opěrek ve zdivu, 2x (9+1) ks</t>
  </si>
  <si>
    <t>11</t>
  </si>
  <si>
    <t>767004R</t>
  </si>
  <si>
    <t>Vyzdvižení vrátní, uložení na podpěry na platu PK</t>
  </si>
  <si>
    <t>302253595</t>
  </si>
  <si>
    <t>výroba podpěr pro uložení vrátní (2 x 4) ks</t>
  </si>
  <si>
    <t>vyzdvižení vrátní (cca 18 t) jeřábem</t>
  </si>
  <si>
    <t>uložení na podpěry na platu</t>
  </si>
  <si>
    <t>12</t>
  </si>
  <si>
    <t>767005R</t>
  </si>
  <si>
    <t>Osazení vrátní do ložisek</t>
  </si>
  <si>
    <t>-70717282</t>
  </si>
  <si>
    <t>kompletace vrátní - osazení vrátní (cca 18 t) jeřábem do ložisek</t>
  </si>
  <si>
    <t>13</t>
  </si>
  <si>
    <t>767006R</t>
  </si>
  <si>
    <t>Osazení a seřízení bočního, prahového a srazového těsnění</t>
  </si>
  <si>
    <t>314338538</t>
  </si>
  <si>
    <t>osazení původních těsnění a lišt včetně seřízení na sucho včetně nového spojovacího materiálu M16 (A2), m=30 kg</t>
  </si>
  <si>
    <t>14</t>
  </si>
  <si>
    <t>767007R</t>
  </si>
  <si>
    <t>Odrazné trámce</t>
  </si>
  <si>
    <t>-1673337700</t>
  </si>
  <si>
    <t>výroba odrazných trámců průřezu 220 x 120 mm pro nové diagonály, jejich úprava, osazení, objem trámců bude cca 0,4 m3</t>
  </si>
  <si>
    <t>včetně nového spojovacího materiálu M20 (A2), m=15 kg</t>
  </si>
  <si>
    <t>767008R</t>
  </si>
  <si>
    <t xml:space="preserve">Dokončení montáže vrátní </t>
  </si>
  <si>
    <t>149615647</t>
  </si>
  <si>
    <t>Dokončení montáže vrátní</t>
  </si>
  <si>
    <t>seřízení opěrek a těsnění, oprava poškozených nátěrů, promazání patního a obojkového ložiska, geodetické zaměření vrátní</t>
  </si>
  <si>
    <t>767995111</t>
  </si>
  <si>
    <t>Montáž atypických zámečnických konstrukcí hm do 5 kg</t>
  </si>
  <si>
    <t>kg</t>
  </si>
  <si>
    <t>-48655138</t>
  </si>
  <si>
    <t>Montáž ostatních atypických zámečnických konstrukcí hmotnosti do 5 kg</t>
  </si>
  <si>
    <t>https://podminky.urs.cz/item/CS_URS_2022_02/767995111</t>
  </si>
  <si>
    <t>příprava na montáž těsnění - přivaření matic M16 (5.6), 204 ks (6 kg)</t>
  </si>
  <si>
    <t>6,0</t>
  </si>
  <si>
    <t>montáž nových diagonál DO</t>
  </si>
  <si>
    <t>žebra z pl. 12 x 70 x 198 mm, 4 ks</t>
  </si>
  <si>
    <t>4*1,4</t>
  </si>
  <si>
    <t>podkladní desky z pl. 20 x 140 x 210 mm, 2 ks</t>
  </si>
  <si>
    <t>2*2,1</t>
  </si>
  <si>
    <t>Mezisoučet</t>
  </si>
  <si>
    <t>stoličky pro podepření srazového konce vrátní, 2 ks</t>
  </si>
  <si>
    <t>2*15,0</t>
  </si>
  <si>
    <t>Součet</t>
  </si>
  <si>
    <t>17</t>
  </si>
  <si>
    <t>M</t>
  </si>
  <si>
    <t>13010260R</t>
  </si>
  <si>
    <t>tyč ocelová plochá jakost S235 70x12mm</t>
  </si>
  <si>
    <t>32</t>
  </si>
  <si>
    <t>1441349029</t>
  </si>
  <si>
    <t>pro montáž nových diagonál DO</t>
  </si>
  <si>
    <t>4*0,0014</t>
  </si>
  <si>
    <t>18</t>
  </si>
  <si>
    <t>13011050R1</t>
  </si>
  <si>
    <t>tyč ocelová plochá jakost S235 140x20mm</t>
  </si>
  <si>
    <t>-572884078</t>
  </si>
  <si>
    <t>2*0,0021</t>
  </si>
  <si>
    <t>19</t>
  </si>
  <si>
    <t>13011050R2</t>
  </si>
  <si>
    <t>ocelový materiál pro srazové stoličky</t>
  </si>
  <si>
    <t>-116028759</t>
  </si>
  <si>
    <t>materiál pro stoličky (pro podepření konců vrátní), 2 x</t>
  </si>
  <si>
    <t>2*0,015</t>
  </si>
  <si>
    <t>20</t>
  </si>
  <si>
    <t>767995112</t>
  </si>
  <si>
    <t>Montáž atypických zámečnických konstrukcí hm přes 5 do 10 kg</t>
  </si>
  <si>
    <t>-1389326998</t>
  </si>
  <si>
    <t>Montáž ostatních atypických zámečnických konstrukcí hmotnosti přes 5 do 10 kg</t>
  </si>
  <si>
    <t>https://podminky.urs.cz/item/CS_URS_2022_02/767995112</t>
  </si>
  <si>
    <t>podkladní desky z pl. 20 x 135 x 470 mm, 12 ks</t>
  </si>
  <si>
    <t>12*8,0</t>
  </si>
  <si>
    <t>13011050R</t>
  </si>
  <si>
    <t>tyč ocelová plochá jakost S235 135x20mm</t>
  </si>
  <si>
    <t>-740444273</t>
  </si>
  <si>
    <t>12*0,008</t>
  </si>
  <si>
    <t>22</t>
  </si>
  <si>
    <t>767995114</t>
  </si>
  <si>
    <t>Montáž atypických zámečnických konstrukcí hm přes 20 do 50 kg</t>
  </si>
  <si>
    <t>-1878028026</t>
  </si>
  <si>
    <t>Montáž ostatních atypických zámečnických konstrukcí hmotnosti přes 20 do 50 kg</t>
  </si>
  <si>
    <t>https://podminky.urs.cz/item/CS_URS_2022_02/767995114</t>
  </si>
  <si>
    <t>podkladní desky z pl. 20 x 270 x 950 mm, 2 ks</t>
  </si>
  <si>
    <t>2*32,0</t>
  </si>
  <si>
    <t>23</t>
  </si>
  <si>
    <t>13530830R</t>
  </si>
  <si>
    <t>ocel široká jakost S235JR 300x20mm</t>
  </si>
  <si>
    <t>-596780951</t>
  </si>
  <si>
    <t>ocel široká jakost S235JR270x20mm</t>
  </si>
  <si>
    <t>pro montáž nové diagonály DO</t>
  </si>
  <si>
    <t>2*0,032</t>
  </si>
  <si>
    <t>24</t>
  </si>
  <si>
    <t>767995116</t>
  </si>
  <si>
    <t>Montáž atypických zámečnických konstrukcí hm přes 100 do 250 kg</t>
  </si>
  <si>
    <t>-1318621661</t>
  </si>
  <si>
    <t>Montáž ostatních atypických zámečnických konstrukcí hmotnosti přes 100 do 250 kg</t>
  </si>
  <si>
    <t>https://podminky.urs.cz/item/CS_URS_2022_02/767995116</t>
  </si>
  <si>
    <t>montáž nových diagonál z U 220 dl. 4,9 (2 x 2 ks)</t>
  </si>
  <si>
    <t>2*2*145,0</t>
  </si>
  <si>
    <t>25</t>
  </si>
  <si>
    <t>13010940R</t>
  </si>
  <si>
    <t>ocel profilová U 220 jakost 11 375</t>
  </si>
  <si>
    <t>-575745806</t>
  </si>
  <si>
    <t>dodávka oceli pro 2 ks diagonál vrat DO U220 dl. 2 x 4,9 m/ 1 ks vrat</t>
  </si>
  <si>
    <t>2*2*0,145</t>
  </si>
  <si>
    <t>26</t>
  </si>
  <si>
    <t>767996703</t>
  </si>
  <si>
    <t>Demontáž atypických zámečnických konstrukcí řezáním hm jednotlivých dílů přes 100 do 250 kg</t>
  </si>
  <si>
    <t>-1303445518</t>
  </si>
  <si>
    <t>Demontáž ostatních zámečnických konstrukcí o hmotnosti jednotlivých dílů řezáním přes 100 do 250 kg</t>
  </si>
  <si>
    <t>https://podminky.urs.cz/item/CS_URS_2022_02/767996703</t>
  </si>
  <si>
    <t>odstranění diagonál DO prof. 220 x 20 mm, 2 x 2 x 1/2 ks (včetně předání demontované oceli provozovateli), včetně nýtů a podkladních destiček</t>
  </si>
  <si>
    <t>2*2*(4,9*0,22*0,02*7850,0+6,0)</t>
  </si>
  <si>
    <t>27</t>
  </si>
  <si>
    <t>997010R</t>
  </si>
  <si>
    <t>Manipulace s demontovanou ocelí</t>
  </si>
  <si>
    <t>-489807243</t>
  </si>
  <si>
    <t>manipulace s demontovanou ocelí (včetně naložení, vodorovné a svislé dopravy)</t>
  </si>
  <si>
    <t xml:space="preserve">dělení materiálu pro přesun, přesun materiálu na mezideponii v areálu PK, přesun materiálu z areálu PK k příslušnému zpracovateli, veškeré manipulace </t>
  </si>
  <si>
    <t>původní diagonály</t>
  </si>
  <si>
    <t>0,700984</t>
  </si>
  <si>
    <t>podpěrné stoličky</t>
  </si>
  <si>
    <t>0,030</t>
  </si>
  <si>
    <t>28</t>
  </si>
  <si>
    <t>998767101</t>
  </si>
  <si>
    <t>Přesun hmot tonážní pro zámečnické konstrukce v objektech v do 6 m</t>
  </si>
  <si>
    <t>-2126625243</t>
  </si>
  <si>
    <t>Přesun hmot pro zámečnické konstrukce stanovený z hmotnosti přesunovaného materiálu vodorovná dopravní vzdálenost do 50 m v objektech výšky do 6 m</t>
  </si>
  <si>
    <t>https://podminky.urs.cz/item/CS_URS_2022_02/998767101</t>
  </si>
  <si>
    <t>789</t>
  </si>
  <si>
    <t>Povrchové úpravy ocelových konstrukcí a technologických zařízení</t>
  </si>
  <si>
    <t>29</t>
  </si>
  <si>
    <t>789124142</t>
  </si>
  <si>
    <t>Čištění mechanizované ocelových konstrukcí třídy IV stupeň přípravy St 3 stupeň zrezivění C</t>
  </si>
  <si>
    <t>m2</t>
  </si>
  <si>
    <t>-90727290</t>
  </si>
  <si>
    <t>Úpravy povrchů pod nátěry ocelových konstrukcí třídy IV odstranění rzi a nečistot mechanizovaným čištěním stupeň přípravy St 3, stupeň zrezivění C</t>
  </si>
  <si>
    <t>https://podminky.urs.cz/item/CS_URS_2022_02/789124142</t>
  </si>
  <si>
    <t>příprava povrchu vrátní DO pod nátěr</t>
  </si>
  <si>
    <t>dočištění části ocelových ploch vrátní DO po jejich otryskání od zbytků (cca 10 % plochy)</t>
  </si>
  <si>
    <t>650,0*0,1</t>
  </si>
  <si>
    <t>30</t>
  </si>
  <si>
    <t>789124220R</t>
  </si>
  <si>
    <t>Oprášení a vysátí ocelových konstrukcí třídy IV</t>
  </si>
  <si>
    <t>-1648416935</t>
  </si>
  <si>
    <t>Úpravy povrchů pod nátěry ocelových konstrukcí třídy IV očištění oprášením a vysátím</t>
  </si>
  <si>
    <t>odsátí zbytků nátěru a materiálu po tryskání vrátní DO (před provedením nátěru)</t>
  </si>
  <si>
    <t>650,0</t>
  </si>
  <si>
    <t>31</t>
  </si>
  <si>
    <t>789224533</t>
  </si>
  <si>
    <t>Otryskání abrazivem ze strusky ocelových kcí třídy IV stupeň zarezavění C stupeň přípravy Sa 2</t>
  </si>
  <si>
    <t>1871984955</t>
  </si>
  <si>
    <t>Otryskání povrchů ocelových konstrukcí suché abrazivní tryskání abrazivem ze strusky třídy IV stupeň zrezivění C, stupeň přípravy Sa 2</t>
  </si>
  <si>
    <t>https://podminky.urs.cz/item/CS_URS_2022_02/789224533</t>
  </si>
  <si>
    <t>1. hrubé otryskání vrátní DO, stupeň odrezení: Sa 2 (včetně dočasného uložení odpadu)</t>
  </si>
  <si>
    <t>789224532</t>
  </si>
  <si>
    <t>Otryskání abrazivem ze strusky ocelových kcí třídy IV stupeň zarezavění C stupeň přípravy Sa 2 1/2</t>
  </si>
  <si>
    <t>-697293497</t>
  </si>
  <si>
    <t>Otryskání povrchů ocelových konstrukcí suché abrazivní tryskání abrazivem ze strusky třídy IV stupeň zrezivění C, stupeň přípravy Sa 2½</t>
  </si>
  <si>
    <t>https://podminky.urs.cz/item/CS_URS_2022_02/789224532</t>
  </si>
  <si>
    <t>2. otryskání vrátní DO, stupeň odrezení: Sa 2,5 (včetně dočasného uložení odpadu)</t>
  </si>
  <si>
    <t>33</t>
  </si>
  <si>
    <t>789224532R</t>
  </si>
  <si>
    <t>1667289557</t>
  </si>
  <si>
    <t>https://podminky.urs.cz/item/CS_URS_2022_02/789224532R</t>
  </si>
  <si>
    <t>3. konečné (finální) otryskání - přetryskání před nátěrem vrátní DO, stupeň odrezení: Sa 2,5 (včetně dočasného uložení odpadu)</t>
  </si>
  <si>
    <t>34</t>
  </si>
  <si>
    <t>789328211</t>
  </si>
  <si>
    <t>Nátěr ocelových konstrukcí třídy IV dvousložkový epoxidový základní tl do 80 µm</t>
  </si>
  <si>
    <t>-1038896954</t>
  </si>
  <si>
    <t>Nátěr ocelových konstrukcí třídy IV dvousložkový epoxidový základní, tloušťky do 80 μm</t>
  </si>
  <si>
    <t>https://podminky.urs.cz/item/CS_URS_2022_02/789328211</t>
  </si>
  <si>
    <t>nanesení nátěru na 100 % plochy dle technologického postupu v celkové vrstvě 500 µm</t>
  </si>
  <si>
    <t>provedení základní vrstvy nátěru vrátní (včetně epoxidové nátěrové hmoty vysokosušinové na kovy)</t>
  </si>
  <si>
    <t>35</t>
  </si>
  <si>
    <t>789328215</t>
  </si>
  <si>
    <t>Nátěr ocelových konstrukcí třídy IV dvousložkový epoxidový mezivrstva tl do 40 µm</t>
  </si>
  <si>
    <t>555081041</t>
  </si>
  <si>
    <t>Nátěr ocelových konstrukcí třídy IV dvousložkový epoxidový mezivrstva, tloušťky do 40 μm</t>
  </si>
  <si>
    <t>https://podminky.urs.cz/item/CS_URS_2022_02/789328215</t>
  </si>
  <si>
    <t>provedení mezivrstvy nátěru vrátní DO (včetně epoxidové nátěrové hmoty vysokosušinové na kovy), 1 vrstva</t>
  </si>
  <si>
    <t>36</t>
  </si>
  <si>
    <t>789328216</t>
  </si>
  <si>
    <t>Nátěr ocelových konstrukcí třídy IV dvousložkový epoxidový mezivrstva do 80 μm</t>
  </si>
  <si>
    <t>-1438299479</t>
  </si>
  <si>
    <t>Nátěr ocelových konstrukcí třídy IV dvousložkový epoxidový mezivrstva, tloušťky do 80 μm</t>
  </si>
  <si>
    <t>https://podminky.urs.cz/item/CS_URS_2022_02/789328216</t>
  </si>
  <si>
    <t>provedení mezivrstev nátěru vrátní DO (včetně epoxidové nátěrové hmoty vysokosušinové na kovy), 4 vrstvy</t>
  </si>
  <si>
    <t>4*650,0</t>
  </si>
  <si>
    <t>37</t>
  </si>
  <si>
    <t>789328221</t>
  </si>
  <si>
    <t>Nátěr ocelových konstrukcí třídy IV dvousložkový epoxidový krycí (vrchní) tl do 80 µm</t>
  </si>
  <si>
    <t>1159164117</t>
  </si>
  <si>
    <t>Nátěr ocelových konstrukcí třídy IV dvousložkový epoxidový krycí (vrchní), tloušťky do 80 μm</t>
  </si>
  <si>
    <t>https://podminky.urs.cz/item/CS_URS_2022_02/789328221</t>
  </si>
  <si>
    <t>provedení krycí vrstvy nátěru vrátní DO (včetně epoxidové nátěrové hmoty vysokosušinové RAL 7032 na kovy), 1 vrstva</t>
  </si>
  <si>
    <t>38</t>
  </si>
  <si>
    <t>709001R</t>
  </si>
  <si>
    <t>Zakrytí položených vrátní fólií</t>
  </si>
  <si>
    <t>1046239655</t>
  </si>
  <si>
    <t>ochrana před povětrnostními vlivy a prašností, mezioperační zakrytí položených vrátní, ztratné na fólii 5 %</t>
  </si>
  <si>
    <t>160,0*1,05</t>
  </si>
  <si>
    <t>1.2 - SO 01.2 Výzisk při realizaci</t>
  </si>
  <si>
    <t>998 - Přesun hmot</t>
  </si>
  <si>
    <t>998</t>
  </si>
  <si>
    <t>Přesun hmot</t>
  </si>
  <si>
    <t>130000R</t>
  </si>
  <si>
    <t>Druhotné suroviny (výkup-odpočet)</t>
  </si>
  <si>
    <t>139458355</t>
  </si>
  <si>
    <t>demontovaná ocel</t>
  </si>
  <si>
    <t>-0,700984</t>
  </si>
  <si>
    <t>-0,030</t>
  </si>
  <si>
    <t>2. - SO 02 Protikorozní ochrana vrat HO</t>
  </si>
  <si>
    <t>2.1 - SO 02.1 Protikorozní ochrana vrat HO</t>
  </si>
  <si>
    <t>4,07+4,81+1,11</t>
  </si>
  <si>
    <t>1972572608</t>
  </si>
  <si>
    <t>impregnace odrazných dubových trámců průřezu 220 x 120 mm pro nové diagonály (14,0 bm, tj. 0,37 m3)</t>
  </si>
  <si>
    <t>plocha impregnace trámců proti vlhkosti  je 9,8 m2</t>
  </si>
  <si>
    <t>0,37</t>
  </si>
  <si>
    <t>demontáž prvků všech těsnění (včetně přivařených matic M16), demontáž odrazných trámců, roštů lávek, demontáž pohyblivých komponentů odpružení</t>
  </si>
  <si>
    <t>kontrola, příp. vyvaření a zabroušení dosedacích ploch opěrek ve zdivu, 2x (5+1) ks</t>
  </si>
  <si>
    <t>vyzdvižení vrátní (cca 15 t) jeřábem</t>
  </si>
  <si>
    <t>kompletace vrátní - osazení vrátní (cca 15 t) jeřábem do ložisek</t>
  </si>
  <si>
    <t>osazení původních těsnění a lišt včetně seřízení na sucho (včetně nového spojovacího materiálu M16 A2, m=20 kg)</t>
  </si>
  <si>
    <t>výroba odrazných trámců průřezu 220 x 120 mm pro nové diagonály, jejich úprava, osazení, objem trámců bude cca 0,37 m3</t>
  </si>
  <si>
    <t>včetně nového spojovacího materiálu M20  (A2), m=15 kg</t>
  </si>
  <si>
    <t>montáž nových diagonál HO</t>
  </si>
  <si>
    <t>žebra z pl. 12 x 70 x 210 mm, 4 ks</t>
  </si>
  <si>
    <t>pro montáž nových diagonál HO</t>
  </si>
  <si>
    <t>podkladní desky z pl. 20 x 135 x 565 mm, 2 ks</t>
  </si>
  <si>
    <t>2*9,2</t>
  </si>
  <si>
    <t>767995113</t>
  </si>
  <si>
    <t>Montáž atypických zámečnických konstrukcí hm přes 10 do 20 kg</t>
  </si>
  <si>
    <t>-2038718058</t>
  </si>
  <si>
    <t>Montáž ostatních atypických zámečnických konstrukcí hmotnosti přes 10 do 20 kg</t>
  </si>
  <si>
    <t>https://podminky.urs.cz/item/CS_URS_2022_02/767995113</t>
  </si>
  <si>
    <t>podkladní desky z pl. 20 x 135 x 690 mm, 6 ks</t>
  </si>
  <si>
    <t>6*10,3</t>
  </si>
  <si>
    <t>2*0,0092</t>
  </si>
  <si>
    <t>6*0,0103</t>
  </si>
  <si>
    <t>podkladní desky z pl. 20 x 375 x 850 mm, 2 ks</t>
  </si>
  <si>
    <t>2*26,0</t>
  </si>
  <si>
    <t>13530830R1</t>
  </si>
  <si>
    <t>ocel široká jakost S235 375x20mm</t>
  </si>
  <si>
    <t>74874912</t>
  </si>
  <si>
    <t>pro montáž nové diagonály HO</t>
  </si>
  <si>
    <t>2*0,026</t>
  </si>
  <si>
    <t>montáž nových diagonál z U 220 dl. 3,6 (2 x 2 ks)</t>
  </si>
  <si>
    <t>2*2*110,0</t>
  </si>
  <si>
    <t>dodávka oceli pro 2 ks diagonál vrat DO U220 dl. 2 x 3,6 m/ 1 ks vrat</t>
  </si>
  <si>
    <t>2*2*0,110</t>
  </si>
  <si>
    <t>2*2*(3,6*0,22*0,02*7850,0+6,0)</t>
  </si>
  <si>
    <t xml:space="preserve">Manipulace s demontovanou ocelí </t>
  </si>
  <si>
    <t>1069318728</t>
  </si>
  <si>
    <t>0,521376</t>
  </si>
  <si>
    <t>-1801397247</t>
  </si>
  <si>
    <t>příprava povrchu vrátní HO pod nátěr</t>
  </si>
  <si>
    <t>dočištění části ocelových ploch vrátní HO po jejich otryskání od zbytků (cca 10 % plochy)</t>
  </si>
  <si>
    <t>370,0*0,1</t>
  </si>
  <si>
    <t>odsátí zbytků nátěru a materiálu po tryskání vrátní HO (před provedením nátěru)</t>
  </si>
  <si>
    <t>370,0</t>
  </si>
  <si>
    <t>-2079273321</t>
  </si>
  <si>
    <t>1. hrubé otryskání vrátní HO, stupeň odrezení: Sa 2 (včetně dočasného uložení odpadu)</t>
  </si>
  <si>
    <t>1480486258</t>
  </si>
  <si>
    <t>2. otryskání vrátní HO, stupeň odrezení: Sa 2,5 (včetně dočasného uložení odpadu)</t>
  </si>
  <si>
    <t>-410367388</t>
  </si>
  <si>
    <t>3. konečné (finální) otryskání - přetryskání před nátěrem vrátní HO, stupeň odrezení: Sa 2,5 (včetně dočasného uložení odpadu)</t>
  </si>
  <si>
    <t>provedení mezivrstvy nátěru vrátní HO (včetně epoxidové nátěrové hmoty vysokosušinové na kovy), 1 vrstva</t>
  </si>
  <si>
    <t>provedení mezivrstev nátěru vrátní HO (včetně epoxidové nátěrové hmoty vysokosušinové na kovy), 4 vrstvy</t>
  </si>
  <si>
    <t>4*370,0</t>
  </si>
  <si>
    <t>provedení krycí vrstvy nátěru vrátní HO (včetně epoxidové nátěrové hmoty vysokosušinové RAL 7032 na kovy), 1 vrstva</t>
  </si>
  <si>
    <t>39</t>
  </si>
  <si>
    <t>2062108504</t>
  </si>
  <si>
    <t>ochrana před povětrnostními vlivy a prašností pomocí uvazovacích prostředků, mezioperační zakrytí položených vrátní, ztratné na fólii 5 %</t>
  </si>
  <si>
    <t>100,0*1,05</t>
  </si>
  <si>
    <t>2.2 - SO 02.2 Výzisk při realizaci</t>
  </si>
  <si>
    <t>-1976720843</t>
  </si>
  <si>
    <t>původní dagonály</t>
  </si>
  <si>
    <t>-0,521376</t>
  </si>
  <si>
    <t>VON - Vedlejší a ostatní náklady</t>
  </si>
  <si>
    <t xml:space="preserve">    1 - Zemní práce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</si>
  <si>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</si>
  <si>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</si>
  <si>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</si>
  <si>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</si>
  <si>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Zemní práce</t>
  </si>
  <si>
    <t>115101202</t>
  </si>
  <si>
    <t>Čerpání vody na dopravní výšku do 10 m průměrný přítok přes 500 do 1 000 l/min</t>
  </si>
  <si>
    <t>hod</t>
  </si>
  <si>
    <t>-1348025576</t>
  </si>
  <si>
    <t>Čerpání vody na dopravní výšku do 10 m s uvažovaným průměrným přítokem přes 500 do 1 000 l/min</t>
  </si>
  <si>
    <t>https://podminky.urs.cz/item/CS_URS_2022_02/115101202</t>
  </si>
  <si>
    <t>čerpání průsaků během stavby</t>
  </si>
  <si>
    <t>30*10</t>
  </si>
  <si>
    <t>115101302</t>
  </si>
  <si>
    <t>Pohotovost čerpací soupravy pro dopravní výšku do 10 m přítok přes 500 do 1 000 l/min</t>
  </si>
  <si>
    <t>den</t>
  </si>
  <si>
    <t>-1996230835</t>
  </si>
  <si>
    <t>Pohotovost záložní čerpací soupravy pro dopravní výšku do 10 m s uvažovaným průměrným přítokem přes 500 do 1 000 l/min</t>
  </si>
  <si>
    <t>https://podminky.urs.cz/item/CS_URS_2022_02/115101302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</si>
  <si>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</si>
  <si>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</si>
  <si>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</si>
  <si>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</si>
  <si>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</si>
  <si>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</si>
  <si>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</si>
  <si>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-845936357</t>
  </si>
  <si>
    <t>-  napojení na inž. sítě</t>
  </si>
  <si>
    <t>- zajištění umístění prvků zázemí staveniště (buňky, WC, ...)</t>
  </si>
  <si>
    <t>- zajištění zabezpečení vypuštěné PK proti pádu osob a přemětů do PK</t>
  </si>
  <si>
    <t>- zajištění následné likvidace všech objektů ZS včetně připojení na sítě</t>
  </si>
  <si>
    <t>- zajištění případných mobilních zdrojů energie, vody atd. pro zvolené technologie</t>
  </si>
  <si>
    <t>- zajištění celkového logistického řešení staveniště</t>
  </si>
  <si>
    <t>- doprava technologie na stavbu (přesun materiálu a komponent)</t>
  </si>
  <si>
    <t>- zajištění ohlášení všech staveb zařízení staveniště dle §104 odst. (2) zákona č. 183/2006 Sb.</t>
  </si>
  <si>
    <t>- zajištění podmínek pro použití přístupových komunikací dotčených stavbou s příslušnými vlastníky či správci a zajištění jejich splnění</t>
  </si>
  <si>
    <t>- vnitrostaveništní přesun mechanizace (např. mezi platem a dnem komory)</t>
  </si>
  <si>
    <t>- zpřístupnění komory pro pracovníky a materiál (např. stavební výtah, výroba a instalace žebříků, lávek, zábradlí a pomocných kcí, lešení)</t>
  </si>
  <si>
    <t>- zřízení čisticích zón před výjezdem z obvodu staveniště</t>
  </si>
  <si>
    <t>- provedení takových opatření, aby plochy staveniště nebyly znečištěny ropnými látkami a jinými podobnými produkty</t>
  </si>
  <si>
    <t>- provedení takových opatření, aby nebyly překročeny limity prašnosti a hlučnosti dané obecně závaznou vyhláškou</t>
  </si>
  <si>
    <t>- opatření pro práce v noci (osvětlení staveniště, příplatky za práci v noci apod.)</t>
  </si>
  <si>
    <t>- odstranění a odvoz veškerých pomocných konstrukcí  a prvků zázemí staveniště, uvedení ploch do původního stavu</t>
  </si>
  <si>
    <t>0110001</t>
  </si>
  <si>
    <t>Odběry elektrické energie a vody</t>
  </si>
  <si>
    <t>1723300611</t>
  </si>
  <si>
    <t xml:space="preserve">Napojení na stávající sítě, podružné měření, spotřeba </t>
  </si>
  <si>
    <t>0110002</t>
  </si>
  <si>
    <t>Osvětlení staveniště</t>
  </si>
  <si>
    <t>564648734</t>
  </si>
  <si>
    <t>dočasná osvětlovací tělesa a jejich napájení</t>
  </si>
  <si>
    <t>0110004</t>
  </si>
  <si>
    <t>Montážní přípravky, spotřební materiál, inventář</t>
  </si>
  <si>
    <t>-94818315</t>
  </si>
  <si>
    <t xml:space="preserve">brusivo, mazací prostředky, odmašťovací a čistící prostředky, požární a havarijní inventář </t>
  </si>
  <si>
    <t>02</t>
  </si>
  <si>
    <t>Projektová dokumentace - ostatní náklady</t>
  </si>
  <si>
    <t>0210</t>
  </si>
  <si>
    <t>Vypracování Plánu opatření pro případ havárie</t>
  </si>
  <si>
    <t>kus</t>
  </si>
  <si>
    <t>8192</t>
  </si>
  <si>
    <t>1768691354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</si>
  <si>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</si>
  <si>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</si>
  <si>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</si>
  <si>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-1491176521</t>
  </si>
  <si>
    <t>023</t>
  </si>
  <si>
    <t>Vypracování projektu skutečného provedení díla</t>
  </si>
  <si>
    <t>-357611933</t>
  </si>
  <si>
    <t>02300</t>
  </si>
  <si>
    <t>Technická dokumentace</t>
  </si>
  <si>
    <t>1263086152</t>
  </si>
  <si>
    <t>technologický postup opravy, plán kontrol a zkoušek</t>
  </si>
  <si>
    <t>technologický postup nanášení protikorozních nátěrů</t>
  </si>
  <si>
    <t>firemní materiály a reference</t>
  </si>
  <si>
    <t>023001</t>
  </si>
  <si>
    <t>Zajištění revize elektro</t>
  </si>
  <si>
    <t>963367447</t>
  </si>
  <si>
    <t>revize elektro vrátní DO a HO včetně výchozí revizní zprávy</t>
  </si>
  <si>
    <t>09</t>
  </si>
  <si>
    <t>Ostatní náklady</t>
  </si>
  <si>
    <t>0931</t>
  </si>
  <si>
    <t>Provedení pasportizace plavební komory, stávajících nemovitostí (vč. pozemků) a jejich příslušenství, stávajícího stavu přístupových komunikací včetně fotodokumentace</t>
  </si>
  <si>
    <t>262144</t>
  </si>
  <si>
    <t>1439278440</t>
  </si>
  <si>
    <t>- pasportizace PK (dolní ohlaví + horní ohlaví), fotodokumentace</t>
  </si>
  <si>
    <t>- geodetické zaměření bodů TBD před stavbou a po dokončení stavby</t>
  </si>
  <si>
    <t>- průběžné měření včetně závěrečné zprávy</t>
  </si>
  <si>
    <t>- pasportizace stávajících nemovitostí a jejich příslušenství a stavu přístupových komunikací</t>
  </si>
  <si>
    <t>0993001</t>
  </si>
  <si>
    <t>Plán bezpečnosti a ochrany zdraví při práci</t>
  </si>
  <si>
    <t>-815095911</t>
  </si>
  <si>
    <t>099400</t>
  </si>
  <si>
    <t>Výstupní kontrola ve výrobě</t>
  </si>
  <si>
    <t>932139903</t>
  </si>
  <si>
    <t>zkoušky jakosti materiálu, rozměrů (DO a HO)</t>
  </si>
  <si>
    <t>099401</t>
  </si>
  <si>
    <t>Dílčí kontrola při montáži</t>
  </si>
  <si>
    <t>-953049328</t>
  </si>
  <si>
    <t>zkoušky - kompletnost, šroubové spoje (DO a HO)</t>
  </si>
  <si>
    <t>099402</t>
  </si>
  <si>
    <t>Kontrola protikorozní ochrany</t>
  </si>
  <si>
    <t>313756013</t>
  </si>
  <si>
    <t>zkoušky - kvalita přípravy povrchů, dodržení technolog. postupu, tloušťka nátěru (DO a HO)</t>
  </si>
  <si>
    <t>0994020</t>
  </si>
  <si>
    <t>Kontrola protikorozní ochrany - odtrhová zkouška přilnavosti</t>
  </si>
  <si>
    <t>44193415</t>
  </si>
  <si>
    <t>zkoušky - kvalita přípravy povrchů (DO a HO)</t>
  </si>
  <si>
    <t>odtrhová zkouška přilnavosti (ČSN EN ISO 4624) včetně vyhotovení protokolu</t>
  </si>
  <si>
    <t>099403</t>
  </si>
  <si>
    <t>Suché (dílčí) zkoušky</t>
  </si>
  <si>
    <t>54120410</t>
  </si>
  <si>
    <t>zkoušky - kontrola  pohybu vrátní vč. nastavení koncových poloh, seřízení otevíracího a uzavíracího cyklu vrátní (DO a HO)</t>
  </si>
  <si>
    <t>099404</t>
  </si>
  <si>
    <t>Mokré (komplexní) zkoušky</t>
  </si>
  <si>
    <t>1230165089</t>
  </si>
  <si>
    <t>zkoušky - kontrola dosednutí opěrek  a těsnění, jejich  finální seřízení, protokolární předání díla (DO a HO)</t>
  </si>
  <si>
    <t>0994040</t>
  </si>
  <si>
    <t>Mokré (komplexní) zkoušky - asistence potápěčů</t>
  </si>
  <si>
    <t>1724695916</t>
  </si>
  <si>
    <t>asistence potápěčů (finální seřízení těsnění a opěrek DO a HO) při mokrých zkouškách včetně přepravy techniky a pracovníků</t>
  </si>
  <si>
    <t>každé ohlaví 1 den x  3 pracovníci x 8 hod</t>
  </si>
  <si>
    <t>DO</t>
  </si>
  <si>
    <t>HO</t>
  </si>
  <si>
    <t>0994400</t>
  </si>
  <si>
    <t>Asistence potápěčů</t>
  </si>
  <si>
    <t>1716393265</t>
  </si>
  <si>
    <t>asistence potápěčů ("potápěč pracovní 69-014-H") při osazení provizorního hrazení PK a při jeho odstranění  (DO i HO)</t>
  </si>
  <si>
    <t>(zřízení a vyhrazení provizorního hrazení  bude v režii provozovatele)</t>
  </si>
  <si>
    <t>průzkum nánosů a stav hradicích drážek 1 den x 3 prac. x 8 hod</t>
  </si>
  <si>
    <t>asistence při hrazení a dotěsnění průsaků po vyčerpání 2 dny x  3 pracovníci x 10 hod</t>
  </si>
  <si>
    <t>asistence při odhrazování 1 den x  3 pracovníci x 8 hod</t>
  </si>
  <si>
    <t xml:space="preserve">přeprava techniky a pracovníků </t>
  </si>
  <si>
    <t>0994500</t>
  </si>
  <si>
    <t>Jeřábová a manipulační technika</t>
  </si>
  <si>
    <t>1031994598</t>
  </si>
  <si>
    <t>zajištění mobilní zvedací techniky s obsluhou při hražení a během opravy</t>
  </si>
  <si>
    <t>0996</t>
  </si>
  <si>
    <t>Zajištění výroby a instalace informačních tabulí ke stavbě</t>
  </si>
  <si>
    <t>-98221137</t>
  </si>
  <si>
    <t>0996800</t>
  </si>
  <si>
    <t>Pomocné práce - hrubé čištění tlakovou vodou</t>
  </si>
  <si>
    <t>-1921224385</t>
  </si>
  <si>
    <t>očištění ploch PK tlakovou vodou</t>
  </si>
  <si>
    <t>0996901</t>
  </si>
  <si>
    <t>Opatření v případě nevyhovujících klimatických podmínek</t>
  </si>
  <si>
    <t>656623997</t>
  </si>
  <si>
    <t xml:space="preserve">zastřešení části pracovního prostoru - provizorní stan </t>
  </si>
  <si>
    <t xml:space="preserve">temperování: mobilní ohřívače </t>
  </si>
  <si>
    <t>geotextilie pro provizorní zakrytí (včetně pokládky a likvidace)</t>
  </si>
  <si>
    <t>09991</t>
  </si>
  <si>
    <t>Zajištění fotodokumentace veškerých konstrukcí, které budou v průběhu výstavby skryty nebo zakryty</t>
  </si>
  <si>
    <t>575959583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</si>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</sst>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89124142" TargetMode="External"/><Relationship Id="rId13" Type="http://schemas.openxmlformats.org/officeDocument/2006/relationships/hyperlink" Target="https://podminky.urs.cz/item/CS_URS_2022_02/789328215" TargetMode="External"/><Relationship Id="rId3" Type="http://schemas.openxmlformats.org/officeDocument/2006/relationships/hyperlink" Target="https://podminky.urs.cz/item/CS_URS_2022_02/767995112" TargetMode="External"/><Relationship Id="rId7" Type="http://schemas.openxmlformats.org/officeDocument/2006/relationships/hyperlink" Target="https://podminky.urs.cz/item/CS_URS_2022_02/998767101" TargetMode="External"/><Relationship Id="rId12" Type="http://schemas.openxmlformats.org/officeDocument/2006/relationships/hyperlink" Target="https://podminky.urs.cz/item/CS_URS_2022_02/789328211" TargetMode="External"/><Relationship Id="rId2" Type="http://schemas.openxmlformats.org/officeDocument/2006/relationships/hyperlink" Target="https://podminky.urs.cz/item/CS_URS_2022_02/767995111" TargetMode="External"/><Relationship Id="rId16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762083122" TargetMode="External"/><Relationship Id="rId6" Type="http://schemas.openxmlformats.org/officeDocument/2006/relationships/hyperlink" Target="https://podminky.urs.cz/item/CS_URS_2022_02/767996703" TargetMode="External"/><Relationship Id="rId11" Type="http://schemas.openxmlformats.org/officeDocument/2006/relationships/hyperlink" Target="https://podminky.urs.cz/item/CS_URS_2022_02/789224532R" TargetMode="External"/><Relationship Id="rId5" Type="http://schemas.openxmlformats.org/officeDocument/2006/relationships/hyperlink" Target="https://podminky.urs.cz/item/CS_URS_2022_02/767995116" TargetMode="External"/><Relationship Id="rId15" Type="http://schemas.openxmlformats.org/officeDocument/2006/relationships/hyperlink" Target="https://podminky.urs.cz/item/CS_URS_2022_02/789328221" TargetMode="External"/><Relationship Id="rId10" Type="http://schemas.openxmlformats.org/officeDocument/2006/relationships/hyperlink" Target="https://podminky.urs.cz/item/CS_URS_2022_02/789224532" TargetMode="External"/><Relationship Id="rId4" Type="http://schemas.openxmlformats.org/officeDocument/2006/relationships/hyperlink" Target="https://podminky.urs.cz/item/CS_URS_2022_02/767995114" TargetMode="External"/><Relationship Id="rId9" Type="http://schemas.openxmlformats.org/officeDocument/2006/relationships/hyperlink" Target="https://podminky.urs.cz/item/CS_URS_2022_02/789224533" TargetMode="External"/><Relationship Id="rId14" Type="http://schemas.openxmlformats.org/officeDocument/2006/relationships/hyperlink" Target="https://podminky.urs.cz/item/CS_URS_2022_02/78932821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767101" TargetMode="External"/><Relationship Id="rId13" Type="http://schemas.openxmlformats.org/officeDocument/2006/relationships/hyperlink" Target="https://podminky.urs.cz/item/CS_URS_2022_02/789328211" TargetMode="External"/><Relationship Id="rId3" Type="http://schemas.openxmlformats.org/officeDocument/2006/relationships/hyperlink" Target="https://podminky.urs.cz/item/CS_URS_2022_02/767995112" TargetMode="External"/><Relationship Id="rId7" Type="http://schemas.openxmlformats.org/officeDocument/2006/relationships/hyperlink" Target="https://podminky.urs.cz/item/CS_URS_2022_02/767996703" TargetMode="External"/><Relationship Id="rId12" Type="http://schemas.openxmlformats.org/officeDocument/2006/relationships/hyperlink" Target="https://podminky.urs.cz/item/CS_URS_2022_02/789224532R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767995111" TargetMode="External"/><Relationship Id="rId16" Type="http://schemas.openxmlformats.org/officeDocument/2006/relationships/hyperlink" Target="https://podminky.urs.cz/item/CS_URS_2022_02/789328221" TargetMode="External"/><Relationship Id="rId1" Type="http://schemas.openxmlformats.org/officeDocument/2006/relationships/hyperlink" Target="https://podminky.urs.cz/item/CS_URS_2022_02/762083122" TargetMode="External"/><Relationship Id="rId6" Type="http://schemas.openxmlformats.org/officeDocument/2006/relationships/hyperlink" Target="https://podminky.urs.cz/item/CS_URS_2022_02/767995116" TargetMode="External"/><Relationship Id="rId11" Type="http://schemas.openxmlformats.org/officeDocument/2006/relationships/hyperlink" Target="https://podminky.urs.cz/item/CS_URS_2022_02/789224532" TargetMode="External"/><Relationship Id="rId5" Type="http://schemas.openxmlformats.org/officeDocument/2006/relationships/hyperlink" Target="https://podminky.urs.cz/item/CS_URS_2022_02/767995114" TargetMode="External"/><Relationship Id="rId15" Type="http://schemas.openxmlformats.org/officeDocument/2006/relationships/hyperlink" Target="https://podminky.urs.cz/item/CS_URS_2022_02/789328216" TargetMode="External"/><Relationship Id="rId10" Type="http://schemas.openxmlformats.org/officeDocument/2006/relationships/hyperlink" Target="https://podminky.urs.cz/item/CS_URS_2022_02/789224533" TargetMode="External"/><Relationship Id="rId4" Type="http://schemas.openxmlformats.org/officeDocument/2006/relationships/hyperlink" Target="https://podminky.urs.cz/item/CS_URS_2022_02/767995113" TargetMode="External"/><Relationship Id="rId9" Type="http://schemas.openxmlformats.org/officeDocument/2006/relationships/hyperlink" Target="https://podminky.urs.cz/item/CS_URS_2022_02/789124142" TargetMode="External"/><Relationship Id="rId14" Type="http://schemas.openxmlformats.org/officeDocument/2006/relationships/hyperlink" Target="https://podminky.urs.cz/item/CS_URS_2022_02/78932821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hyperlink" Target="https://podminky.urs.cz/item/CS_URS_2022_02/115101302" TargetMode="External"/><Relationship Id="rId1" Type="http://schemas.openxmlformats.org/officeDocument/2006/relationships/hyperlink" Target="https://podminky.urs.cz/item/CS_URS_2022_02/11510120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selection activeCell="K5" sqref="K5:AO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6" t="s">
        <v>14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4"/>
      <c r="AQ5" s="24"/>
      <c r="AR5" s="22"/>
      <c r="BE5" s="353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8" t="s">
        <v>17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4"/>
      <c r="AQ6" s="24"/>
      <c r="AR6" s="22"/>
      <c r="BE6" s="354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54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54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4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54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54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4"/>
      <c r="BS12" s="19" t="s">
        <v>6</v>
      </c>
    </row>
    <row r="13" spans="1:74" s="1" customFormat="1" ht="12" customHeight="1">
      <c r="B13" s="23"/>
      <c r="C13" s="24"/>
      <c r="D13" s="31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33</v>
      </c>
      <c r="AO13" s="24"/>
      <c r="AP13" s="24"/>
      <c r="AQ13" s="24"/>
      <c r="AR13" s="22"/>
      <c r="BE13" s="354"/>
      <c r="BS13" s="19" t="s">
        <v>6</v>
      </c>
    </row>
    <row r="14" spans="1:74" ht="12.75">
      <c r="B14" s="23"/>
      <c r="C14" s="24"/>
      <c r="D14" s="24"/>
      <c r="E14" s="359" t="s">
        <v>33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1" t="s">
        <v>30</v>
      </c>
      <c r="AL14" s="24"/>
      <c r="AM14" s="24"/>
      <c r="AN14" s="33" t="s">
        <v>33</v>
      </c>
      <c r="AO14" s="24"/>
      <c r="AP14" s="24"/>
      <c r="AQ14" s="24"/>
      <c r="AR14" s="22"/>
      <c r="BE14" s="354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4"/>
      <c r="BS15" s="19" t="s">
        <v>4</v>
      </c>
    </row>
    <row r="16" spans="1:74" s="1" customFormat="1" ht="12" customHeight="1">
      <c r="B16" s="23"/>
      <c r="C16" s="24"/>
      <c r="D16" s="31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54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54"/>
      <c r="BS17" s="19" t="s">
        <v>38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4"/>
      <c r="BS18" s="19" t="s">
        <v>6</v>
      </c>
    </row>
    <row r="19" spans="1:71" s="1" customFormat="1" ht="12" customHeight="1">
      <c r="B19" s="23"/>
      <c r="C19" s="24"/>
      <c r="D19" s="31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40</v>
      </c>
      <c r="AO19" s="24"/>
      <c r="AP19" s="24"/>
      <c r="AQ19" s="24"/>
      <c r="AR19" s="22"/>
      <c r="BE19" s="354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40</v>
      </c>
      <c r="AO20" s="24"/>
      <c r="AP20" s="24"/>
      <c r="AQ20" s="24"/>
      <c r="AR20" s="22"/>
      <c r="BE20" s="354"/>
      <c r="BS20" s="19" t="s">
        <v>38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4"/>
    </row>
    <row r="22" spans="1:71" s="1" customFormat="1" ht="12" customHeight="1">
      <c r="B22" s="23"/>
      <c r="C22" s="24"/>
      <c r="D22" s="31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4"/>
    </row>
    <row r="23" spans="1:71" s="1" customFormat="1" ht="47.25" customHeight="1">
      <c r="B23" s="23"/>
      <c r="C23" s="24"/>
      <c r="D23" s="24"/>
      <c r="E23" s="361" t="s">
        <v>43</v>
      </c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24"/>
      <c r="AP23" s="24"/>
      <c r="AQ23" s="24"/>
      <c r="AR23" s="22"/>
      <c r="BE23" s="354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4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4"/>
    </row>
    <row r="26" spans="1:71" s="2" customFormat="1" ht="25.9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2">
        <f>ROUND(AG54,2)</f>
        <v>0</v>
      </c>
      <c r="AL26" s="363"/>
      <c r="AM26" s="363"/>
      <c r="AN26" s="363"/>
      <c r="AO26" s="363"/>
      <c r="AP26" s="38"/>
      <c r="AQ26" s="38"/>
      <c r="AR26" s="41"/>
      <c r="BE26" s="354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4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4" t="s">
        <v>45</v>
      </c>
      <c r="M28" s="364"/>
      <c r="N28" s="364"/>
      <c r="O28" s="364"/>
      <c r="P28" s="364"/>
      <c r="Q28" s="38"/>
      <c r="R28" s="38"/>
      <c r="S28" s="38"/>
      <c r="T28" s="38"/>
      <c r="U28" s="38"/>
      <c r="V28" s="38"/>
      <c r="W28" s="364" t="s">
        <v>46</v>
      </c>
      <c r="X28" s="364"/>
      <c r="Y28" s="364"/>
      <c r="Z28" s="364"/>
      <c r="AA28" s="364"/>
      <c r="AB28" s="364"/>
      <c r="AC28" s="364"/>
      <c r="AD28" s="364"/>
      <c r="AE28" s="364"/>
      <c r="AF28" s="38"/>
      <c r="AG28" s="38"/>
      <c r="AH28" s="38"/>
      <c r="AI28" s="38"/>
      <c r="AJ28" s="38"/>
      <c r="AK28" s="364" t="s">
        <v>47</v>
      </c>
      <c r="AL28" s="364"/>
      <c r="AM28" s="364"/>
      <c r="AN28" s="364"/>
      <c r="AO28" s="364"/>
      <c r="AP28" s="38"/>
      <c r="AQ28" s="38"/>
      <c r="AR28" s="41"/>
      <c r="BE28" s="354"/>
    </row>
    <row r="29" spans="1:71" s="3" customFormat="1" ht="14.45" hidden="1" customHeight="1">
      <c r="B29" s="42"/>
      <c r="C29" s="43"/>
      <c r="D29" s="31" t="s">
        <v>48</v>
      </c>
      <c r="E29" s="43"/>
      <c r="F29" s="31" t="s">
        <v>49</v>
      </c>
      <c r="G29" s="43"/>
      <c r="H29" s="43"/>
      <c r="I29" s="43"/>
      <c r="J29" s="43"/>
      <c r="K29" s="43"/>
      <c r="L29" s="346">
        <v>0.21</v>
      </c>
      <c r="M29" s="347"/>
      <c r="N29" s="347"/>
      <c r="O29" s="347"/>
      <c r="P29" s="347"/>
      <c r="Q29" s="43"/>
      <c r="R29" s="43"/>
      <c r="S29" s="43"/>
      <c r="T29" s="43"/>
      <c r="U29" s="43"/>
      <c r="V29" s="43"/>
      <c r="W29" s="348">
        <f>ROUND(AZ54, 2)</f>
        <v>0</v>
      </c>
      <c r="X29" s="347"/>
      <c r="Y29" s="347"/>
      <c r="Z29" s="347"/>
      <c r="AA29" s="347"/>
      <c r="AB29" s="347"/>
      <c r="AC29" s="347"/>
      <c r="AD29" s="347"/>
      <c r="AE29" s="347"/>
      <c r="AF29" s="43"/>
      <c r="AG29" s="43"/>
      <c r="AH29" s="43"/>
      <c r="AI29" s="43"/>
      <c r="AJ29" s="43"/>
      <c r="AK29" s="348">
        <f>ROUND(AV54, 2)</f>
        <v>0</v>
      </c>
      <c r="AL29" s="347"/>
      <c r="AM29" s="347"/>
      <c r="AN29" s="347"/>
      <c r="AO29" s="347"/>
      <c r="AP29" s="43"/>
      <c r="AQ29" s="43"/>
      <c r="AR29" s="44"/>
      <c r="BE29" s="355"/>
    </row>
    <row r="30" spans="1:71" s="3" customFormat="1" ht="14.45" hidden="1" customHeight="1">
      <c r="B30" s="42"/>
      <c r="C30" s="43"/>
      <c r="D30" s="43"/>
      <c r="E30" s="43"/>
      <c r="F30" s="31" t="s">
        <v>50</v>
      </c>
      <c r="G30" s="43"/>
      <c r="H30" s="43"/>
      <c r="I30" s="43"/>
      <c r="J30" s="43"/>
      <c r="K30" s="43"/>
      <c r="L30" s="346">
        <v>0.15</v>
      </c>
      <c r="M30" s="347"/>
      <c r="N30" s="347"/>
      <c r="O30" s="347"/>
      <c r="P30" s="347"/>
      <c r="Q30" s="43"/>
      <c r="R30" s="43"/>
      <c r="S30" s="43"/>
      <c r="T30" s="43"/>
      <c r="U30" s="43"/>
      <c r="V30" s="43"/>
      <c r="W30" s="348">
        <f>ROUND(BA54, 2)</f>
        <v>0</v>
      </c>
      <c r="X30" s="347"/>
      <c r="Y30" s="347"/>
      <c r="Z30" s="347"/>
      <c r="AA30" s="347"/>
      <c r="AB30" s="347"/>
      <c r="AC30" s="347"/>
      <c r="AD30" s="347"/>
      <c r="AE30" s="347"/>
      <c r="AF30" s="43"/>
      <c r="AG30" s="43"/>
      <c r="AH30" s="43"/>
      <c r="AI30" s="43"/>
      <c r="AJ30" s="43"/>
      <c r="AK30" s="348">
        <f>ROUND(AW54, 2)</f>
        <v>0</v>
      </c>
      <c r="AL30" s="347"/>
      <c r="AM30" s="347"/>
      <c r="AN30" s="347"/>
      <c r="AO30" s="347"/>
      <c r="AP30" s="43"/>
      <c r="AQ30" s="43"/>
      <c r="AR30" s="44"/>
      <c r="BE30" s="355"/>
    </row>
    <row r="31" spans="1:71" s="3" customFormat="1" ht="14.45" customHeight="1">
      <c r="B31" s="42"/>
      <c r="C31" s="43"/>
      <c r="D31" s="45" t="s">
        <v>48</v>
      </c>
      <c r="E31" s="43"/>
      <c r="F31" s="31" t="s">
        <v>51</v>
      </c>
      <c r="G31" s="43"/>
      <c r="H31" s="43"/>
      <c r="I31" s="43"/>
      <c r="J31" s="43"/>
      <c r="K31" s="43"/>
      <c r="L31" s="346">
        <v>0.21</v>
      </c>
      <c r="M31" s="347"/>
      <c r="N31" s="347"/>
      <c r="O31" s="347"/>
      <c r="P31" s="347"/>
      <c r="Q31" s="43"/>
      <c r="R31" s="43"/>
      <c r="S31" s="43"/>
      <c r="T31" s="43"/>
      <c r="U31" s="43"/>
      <c r="V31" s="43"/>
      <c r="W31" s="348">
        <f>ROUND(BB54, 2)</f>
        <v>0</v>
      </c>
      <c r="X31" s="347"/>
      <c r="Y31" s="347"/>
      <c r="Z31" s="347"/>
      <c r="AA31" s="347"/>
      <c r="AB31" s="347"/>
      <c r="AC31" s="347"/>
      <c r="AD31" s="347"/>
      <c r="AE31" s="347"/>
      <c r="AF31" s="43"/>
      <c r="AG31" s="43"/>
      <c r="AH31" s="43"/>
      <c r="AI31" s="43"/>
      <c r="AJ31" s="43"/>
      <c r="AK31" s="348">
        <v>0</v>
      </c>
      <c r="AL31" s="347"/>
      <c r="AM31" s="347"/>
      <c r="AN31" s="347"/>
      <c r="AO31" s="347"/>
      <c r="AP31" s="43"/>
      <c r="AQ31" s="43"/>
      <c r="AR31" s="44"/>
      <c r="BE31" s="355"/>
    </row>
    <row r="32" spans="1:71" s="3" customFormat="1" ht="14.45" customHeight="1">
      <c r="B32" s="42"/>
      <c r="C32" s="43"/>
      <c r="D32" s="43"/>
      <c r="E32" s="43"/>
      <c r="F32" s="31" t="s">
        <v>52</v>
      </c>
      <c r="G32" s="43"/>
      <c r="H32" s="43"/>
      <c r="I32" s="43"/>
      <c r="J32" s="43"/>
      <c r="K32" s="43"/>
      <c r="L32" s="346">
        <v>0.15</v>
      </c>
      <c r="M32" s="347"/>
      <c r="N32" s="347"/>
      <c r="O32" s="347"/>
      <c r="P32" s="347"/>
      <c r="Q32" s="43"/>
      <c r="R32" s="43"/>
      <c r="S32" s="43"/>
      <c r="T32" s="43"/>
      <c r="U32" s="43"/>
      <c r="V32" s="43"/>
      <c r="W32" s="348">
        <f>ROUND(BC54, 2)</f>
        <v>0</v>
      </c>
      <c r="X32" s="347"/>
      <c r="Y32" s="347"/>
      <c r="Z32" s="347"/>
      <c r="AA32" s="347"/>
      <c r="AB32" s="347"/>
      <c r="AC32" s="347"/>
      <c r="AD32" s="347"/>
      <c r="AE32" s="347"/>
      <c r="AF32" s="43"/>
      <c r="AG32" s="43"/>
      <c r="AH32" s="43"/>
      <c r="AI32" s="43"/>
      <c r="AJ32" s="43"/>
      <c r="AK32" s="348">
        <v>0</v>
      </c>
      <c r="AL32" s="347"/>
      <c r="AM32" s="347"/>
      <c r="AN32" s="347"/>
      <c r="AO32" s="347"/>
      <c r="AP32" s="43"/>
      <c r="AQ32" s="43"/>
      <c r="AR32" s="44"/>
      <c r="BE32" s="355"/>
    </row>
    <row r="33" spans="1:57" s="3" customFormat="1" ht="14.45" hidden="1" customHeight="1">
      <c r="B33" s="42"/>
      <c r="C33" s="43"/>
      <c r="D33" s="43"/>
      <c r="E33" s="43"/>
      <c r="F33" s="31" t="s">
        <v>53</v>
      </c>
      <c r="G33" s="43"/>
      <c r="H33" s="43"/>
      <c r="I33" s="43"/>
      <c r="J33" s="43"/>
      <c r="K33" s="43"/>
      <c r="L33" s="346">
        <v>0</v>
      </c>
      <c r="M33" s="347"/>
      <c r="N33" s="347"/>
      <c r="O33" s="347"/>
      <c r="P33" s="347"/>
      <c r="Q33" s="43"/>
      <c r="R33" s="43"/>
      <c r="S33" s="43"/>
      <c r="T33" s="43"/>
      <c r="U33" s="43"/>
      <c r="V33" s="43"/>
      <c r="W33" s="348">
        <f>ROUND(BD54, 2)</f>
        <v>0</v>
      </c>
      <c r="X33" s="347"/>
      <c r="Y33" s="347"/>
      <c r="Z33" s="347"/>
      <c r="AA33" s="347"/>
      <c r="AB33" s="347"/>
      <c r="AC33" s="347"/>
      <c r="AD33" s="347"/>
      <c r="AE33" s="347"/>
      <c r="AF33" s="43"/>
      <c r="AG33" s="43"/>
      <c r="AH33" s="43"/>
      <c r="AI33" s="43"/>
      <c r="AJ33" s="43"/>
      <c r="AK33" s="348">
        <v>0</v>
      </c>
      <c r="AL33" s="347"/>
      <c r="AM33" s="347"/>
      <c r="AN33" s="347"/>
      <c r="AO33" s="347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6"/>
      <c r="D35" s="47" t="s">
        <v>54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55</v>
      </c>
      <c r="U35" s="48"/>
      <c r="V35" s="48"/>
      <c r="W35" s="48"/>
      <c r="X35" s="352" t="s">
        <v>56</v>
      </c>
      <c r="Y35" s="350"/>
      <c r="Z35" s="350"/>
      <c r="AA35" s="350"/>
      <c r="AB35" s="350"/>
      <c r="AC35" s="48"/>
      <c r="AD35" s="48"/>
      <c r="AE35" s="48"/>
      <c r="AF35" s="48"/>
      <c r="AG35" s="48"/>
      <c r="AH35" s="48"/>
      <c r="AI35" s="48"/>
      <c r="AJ35" s="48"/>
      <c r="AK35" s="349">
        <f>SUM(AK26:AK33)</f>
        <v>0</v>
      </c>
      <c r="AL35" s="350"/>
      <c r="AM35" s="350"/>
      <c r="AN35" s="350"/>
      <c r="AO35" s="351"/>
      <c r="AP35" s="46"/>
      <c r="AQ35" s="46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1"/>
      <c r="BE37" s="36"/>
    </row>
    <row r="41" spans="1:57" s="2" customFormat="1" ht="6.95" customHeight="1">
      <c r="A41" s="36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1"/>
      <c r="BE41" s="36"/>
    </row>
    <row r="42" spans="1:57" s="2" customFormat="1" ht="24.95" customHeight="1">
      <c r="A42" s="36"/>
      <c r="B42" s="37"/>
      <c r="C42" s="25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1817CU2022-II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8" t="str">
        <f>K6</f>
        <v>VD Brandýs nad Labem, protikorozní ochrana vrat PK</v>
      </c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  <c r="X45" s="379"/>
      <c r="Y45" s="379"/>
      <c r="Z45" s="379"/>
      <c r="AA45" s="379"/>
      <c r="AB45" s="379"/>
      <c r="AC45" s="379"/>
      <c r="AD45" s="379"/>
      <c r="AE45" s="379"/>
      <c r="AF45" s="379"/>
      <c r="AG45" s="379"/>
      <c r="AH45" s="379"/>
      <c r="AI45" s="379"/>
      <c r="AJ45" s="379"/>
      <c r="AK45" s="379"/>
      <c r="AL45" s="379"/>
      <c r="AM45" s="379"/>
      <c r="AN45" s="379"/>
      <c r="AO45" s="379"/>
      <c r="AP45" s="59"/>
      <c r="AQ45" s="59"/>
      <c r="AR45" s="60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1" t="str">
        <f>IF(K8="","",K8)</f>
        <v>Brandýs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80" t="str">
        <f>IF(AN8= "","",AN8)</f>
        <v>22. 7. 2022</v>
      </c>
      <c r="AN47" s="380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5" t="str">
        <f>IF(E11= "","",E11)</f>
        <v>Povodí Labe, státní podnik, OIČ, Hradec Králové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34</v>
      </c>
      <c r="AJ49" s="38"/>
      <c r="AK49" s="38"/>
      <c r="AL49" s="38"/>
      <c r="AM49" s="387" t="str">
        <f>IF(E17="","",E17)</f>
        <v>Ing. P. Hačecký, Pod Krocínkou 467/6, 190 00 Praha</v>
      </c>
      <c r="AN49" s="388"/>
      <c r="AO49" s="388"/>
      <c r="AP49" s="388"/>
      <c r="AQ49" s="38"/>
      <c r="AR49" s="41"/>
      <c r="AS49" s="381" t="s">
        <v>58</v>
      </c>
      <c r="AT49" s="382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6"/>
    </row>
    <row r="50" spans="1:91" s="2" customFormat="1" ht="15.2" customHeight="1">
      <c r="A50" s="36"/>
      <c r="B50" s="37"/>
      <c r="C50" s="31" t="s">
        <v>32</v>
      </c>
      <c r="D50" s="38"/>
      <c r="E50" s="38"/>
      <c r="F50" s="38"/>
      <c r="G50" s="38"/>
      <c r="H50" s="38"/>
      <c r="I50" s="38"/>
      <c r="J50" s="38"/>
      <c r="K50" s="38"/>
      <c r="L50" s="55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39</v>
      </c>
      <c r="AJ50" s="38"/>
      <c r="AK50" s="38"/>
      <c r="AL50" s="38"/>
      <c r="AM50" s="387" t="str">
        <f>IF(E20="","",E20)</f>
        <v>Ing. Eva Morkesová</v>
      </c>
      <c r="AN50" s="388"/>
      <c r="AO50" s="388"/>
      <c r="AP50" s="388"/>
      <c r="AQ50" s="38"/>
      <c r="AR50" s="41"/>
      <c r="AS50" s="383"/>
      <c r="AT50" s="384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5"/>
      <c r="AT51" s="386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6"/>
    </row>
    <row r="52" spans="1:91" s="2" customFormat="1" ht="29.25" customHeight="1">
      <c r="A52" s="36"/>
      <c r="B52" s="37"/>
      <c r="C52" s="372" t="s">
        <v>59</v>
      </c>
      <c r="D52" s="373"/>
      <c r="E52" s="373"/>
      <c r="F52" s="373"/>
      <c r="G52" s="373"/>
      <c r="H52" s="69"/>
      <c r="I52" s="375" t="s">
        <v>60</v>
      </c>
      <c r="J52" s="373"/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4" t="s">
        <v>61</v>
      </c>
      <c r="AH52" s="373"/>
      <c r="AI52" s="373"/>
      <c r="AJ52" s="373"/>
      <c r="AK52" s="373"/>
      <c r="AL52" s="373"/>
      <c r="AM52" s="373"/>
      <c r="AN52" s="375" t="s">
        <v>62</v>
      </c>
      <c r="AO52" s="373"/>
      <c r="AP52" s="373"/>
      <c r="AQ52" s="70" t="s">
        <v>63</v>
      </c>
      <c r="AR52" s="41"/>
      <c r="AS52" s="71" t="s">
        <v>64</v>
      </c>
      <c r="AT52" s="72" t="s">
        <v>65</v>
      </c>
      <c r="AU52" s="72" t="s">
        <v>66</v>
      </c>
      <c r="AV52" s="72" t="s">
        <v>67</v>
      </c>
      <c r="AW52" s="72" t="s">
        <v>68</v>
      </c>
      <c r="AX52" s="72" t="s">
        <v>69</v>
      </c>
      <c r="AY52" s="72" t="s">
        <v>70</v>
      </c>
      <c r="AZ52" s="72" t="s">
        <v>71</v>
      </c>
      <c r="BA52" s="72" t="s">
        <v>72</v>
      </c>
      <c r="BB52" s="72" t="s">
        <v>73</v>
      </c>
      <c r="BC52" s="72" t="s">
        <v>74</v>
      </c>
      <c r="BD52" s="73" t="s">
        <v>75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6"/>
    </row>
    <row r="54" spans="1:91" s="6" customFormat="1" ht="32.450000000000003" customHeight="1">
      <c r="B54" s="77"/>
      <c r="C54" s="78" t="s">
        <v>76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6">
        <f>ROUND(AG55+AG58+AG61,2)</f>
        <v>0</v>
      </c>
      <c r="AH54" s="376"/>
      <c r="AI54" s="376"/>
      <c r="AJ54" s="376"/>
      <c r="AK54" s="376"/>
      <c r="AL54" s="376"/>
      <c r="AM54" s="376"/>
      <c r="AN54" s="377">
        <f t="shared" ref="AN54:AN61" si="0">SUM(AG54,AT54)</f>
        <v>0</v>
      </c>
      <c r="AO54" s="377"/>
      <c r="AP54" s="377"/>
      <c r="AQ54" s="81" t="s">
        <v>40</v>
      </c>
      <c r="AR54" s="82"/>
      <c r="AS54" s="83">
        <f>ROUND(AS55+AS58+AS61,2)</f>
        <v>0</v>
      </c>
      <c r="AT54" s="84">
        <f t="shared" ref="AT54:AT61" si="1">ROUND(SUM(AV54:AW54),2)</f>
        <v>0</v>
      </c>
      <c r="AU54" s="85">
        <f>ROUND(AU55+AU58+AU61,5)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ROUND(AZ55+AZ58+AZ61,2)</f>
        <v>0</v>
      </c>
      <c r="BA54" s="84">
        <f>ROUND(BA55+BA58+BA61,2)</f>
        <v>0</v>
      </c>
      <c r="BB54" s="84">
        <f>ROUND(BB55+BB58+BB61,2)</f>
        <v>0</v>
      </c>
      <c r="BC54" s="84">
        <f>ROUND(BC55+BC58+BC61,2)</f>
        <v>0</v>
      </c>
      <c r="BD54" s="86">
        <f>ROUND(BD55+BD58+BD61,2)</f>
        <v>0</v>
      </c>
      <c r="BS54" s="87" t="s">
        <v>77</v>
      </c>
      <c r="BT54" s="87" t="s">
        <v>78</v>
      </c>
      <c r="BU54" s="88" t="s">
        <v>79</v>
      </c>
      <c r="BV54" s="87" t="s">
        <v>80</v>
      </c>
      <c r="BW54" s="87" t="s">
        <v>5</v>
      </c>
      <c r="BX54" s="87" t="s">
        <v>81</v>
      </c>
      <c r="CL54" s="87" t="s">
        <v>19</v>
      </c>
    </row>
    <row r="55" spans="1:91" s="7" customFormat="1" ht="16.5" customHeight="1">
      <c r="B55" s="89"/>
      <c r="C55" s="90"/>
      <c r="D55" s="370" t="s">
        <v>82</v>
      </c>
      <c r="E55" s="370"/>
      <c r="F55" s="370"/>
      <c r="G55" s="370"/>
      <c r="H55" s="370"/>
      <c r="I55" s="91"/>
      <c r="J55" s="370" t="s">
        <v>83</v>
      </c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0"/>
      <c r="Z55" s="370"/>
      <c r="AA55" s="370"/>
      <c r="AB55" s="370"/>
      <c r="AC55" s="370"/>
      <c r="AD55" s="370"/>
      <c r="AE55" s="370"/>
      <c r="AF55" s="370"/>
      <c r="AG55" s="371">
        <f>ROUND(SUM(AG56:AG57),2)</f>
        <v>0</v>
      </c>
      <c r="AH55" s="369"/>
      <c r="AI55" s="369"/>
      <c r="AJ55" s="369"/>
      <c r="AK55" s="369"/>
      <c r="AL55" s="369"/>
      <c r="AM55" s="369"/>
      <c r="AN55" s="368">
        <f t="shared" si="0"/>
        <v>0</v>
      </c>
      <c r="AO55" s="369"/>
      <c r="AP55" s="369"/>
      <c r="AQ55" s="92" t="s">
        <v>84</v>
      </c>
      <c r="AR55" s="93"/>
      <c r="AS55" s="94">
        <f>ROUND(SUM(AS56:AS57),2)</f>
        <v>0</v>
      </c>
      <c r="AT55" s="95">
        <f t="shared" si="1"/>
        <v>0</v>
      </c>
      <c r="AU55" s="96">
        <f>ROUND(SUM(AU56:AU57),5)</f>
        <v>0</v>
      </c>
      <c r="AV55" s="95">
        <f>ROUND(AZ55*L29,2)</f>
        <v>0</v>
      </c>
      <c r="AW55" s="95">
        <f>ROUND(BA55*L30,2)</f>
        <v>0</v>
      </c>
      <c r="AX55" s="95">
        <f>ROUND(BB55*L29,2)</f>
        <v>0</v>
      </c>
      <c r="AY55" s="95">
        <f>ROUND(BC55*L30,2)</f>
        <v>0</v>
      </c>
      <c r="AZ55" s="95">
        <f>ROUND(SUM(AZ56:AZ57),2)</f>
        <v>0</v>
      </c>
      <c r="BA55" s="95">
        <f>ROUND(SUM(BA56:BA57),2)</f>
        <v>0</v>
      </c>
      <c r="BB55" s="95">
        <f>ROUND(SUM(BB56:BB57),2)</f>
        <v>0</v>
      </c>
      <c r="BC55" s="95">
        <f>ROUND(SUM(BC56:BC57),2)</f>
        <v>0</v>
      </c>
      <c r="BD55" s="97">
        <f>ROUND(SUM(BD56:BD57),2)</f>
        <v>0</v>
      </c>
      <c r="BS55" s="98" t="s">
        <v>77</v>
      </c>
      <c r="BT55" s="98" t="s">
        <v>85</v>
      </c>
      <c r="BU55" s="98" t="s">
        <v>79</v>
      </c>
      <c r="BV55" s="98" t="s">
        <v>80</v>
      </c>
      <c r="BW55" s="98" t="s">
        <v>86</v>
      </c>
      <c r="BX55" s="98" t="s">
        <v>5</v>
      </c>
      <c r="CL55" s="98" t="s">
        <v>19</v>
      </c>
      <c r="CM55" s="98" t="s">
        <v>87</v>
      </c>
    </row>
    <row r="56" spans="1:91" s="4" customFormat="1" ht="16.5" customHeight="1">
      <c r="A56" s="99" t="s">
        <v>88</v>
      </c>
      <c r="B56" s="54"/>
      <c r="C56" s="100"/>
      <c r="D56" s="100"/>
      <c r="E56" s="367" t="s">
        <v>89</v>
      </c>
      <c r="F56" s="367"/>
      <c r="G56" s="367"/>
      <c r="H56" s="367"/>
      <c r="I56" s="367"/>
      <c r="J56" s="100"/>
      <c r="K56" s="367" t="s">
        <v>90</v>
      </c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7"/>
      <c r="AE56" s="367"/>
      <c r="AF56" s="367"/>
      <c r="AG56" s="365">
        <f>'1.1 - SO 01.1 Protikorozn...'!J32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101" t="s">
        <v>91</v>
      </c>
      <c r="AR56" s="56"/>
      <c r="AS56" s="102">
        <v>0</v>
      </c>
      <c r="AT56" s="103">
        <f t="shared" si="1"/>
        <v>0</v>
      </c>
      <c r="AU56" s="104">
        <f>'1.1 - SO 01.1 Protikorozn...'!P92</f>
        <v>0</v>
      </c>
      <c r="AV56" s="103">
        <f>'1.1 - SO 01.1 Protikorozn...'!J35</f>
        <v>0</v>
      </c>
      <c r="AW56" s="103">
        <f>'1.1 - SO 01.1 Protikorozn...'!J36</f>
        <v>0</v>
      </c>
      <c r="AX56" s="103">
        <f>'1.1 - SO 01.1 Protikorozn...'!J37</f>
        <v>0</v>
      </c>
      <c r="AY56" s="103">
        <f>'1.1 - SO 01.1 Protikorozn...'!J38</f>
        <v>0</v>
      </c>
      <c r="AZ56" s="103">
        <f>'1.1 - SO 01.1 Protikorozn...'!F35</f>
        <v>0</v>
      </c>
      <c r="BA56" s="103">
        <f>'1.1 - SO 01.1 Protikorozn...'!F36</f>
        <v>0</v>
      </c>
      <c r="BB56" s="103">
        <f>'1.1 - SO 01.1 Protikorozn...'!F37</f>
        <v>0</v>
      </c>
      <c r="BC56" s="103">
        <f>'1.1 - SO 01.1 Protikorozn...'!F38</f>
        <v>0</v>
      </c>
      <c r="BD56" s="105">
        <f>'1.1 - SO 01.1 Protikorozn...'!F39</f>
        <v>0</v>
      </c>
      <c r="BT56" s="106" t="s">
        <v>87</v>
      </c>
      <c r="BV56" s="106" t="s">
        <v>80</v>
      </c>
      <c r="BW56" s="106" t="s">
        <v>92</v>
      </c>
      <c r="BX56" s="106" t="s">
        <v>86</v>
      </c>
      <c r="CL56" s="106" t="s">
        <v>19</v>
      </c>
    </row>
    <row r="57" spans="1:91" s="4" customFormat="1" ht="16.5" customHeight="1">
      <c r="A57" s="99" t="s">
        <v>88</v>
      </c>
      <c r="B57" s="54"/>
      <c r="C57" s="100"/>
      <c r="D57" s="100"/>
      <c r="E57" s="367" t="s">
        <v>93</v>
      </c>
      <c r="F57" s="367"/>
      <c r="G57" s="367"/>
      <c r="H57" s="367"/>
      <c r="I57" s="367"/>
      <c r="J57" s="100"/>
      <c r="K57" s="367" t="s">
        <v>94</v>
      </c>
      <c r="L57" s="367"/>
      <c r="M57" s="367"/>
      <c r="N57" s="367"/>
      <c r="O57" s="367"/>
      <c r="P57" s="367"/>
      <c r="Q57" s="367"/>
      <c r="R57" s="367"/>
      <c r="S57" s="367"/>
      <c r="T57" s="367"/>
      <c r="U57" s="367"/>
      <c r="V57" s="367"/>
      <c r="W57" s="367"/>
      <c r="X57" s="367"/>
      <c r="Y57" s="367"/>
      <c r="Z57" s="367"/>
      <c r="AA57" s="367"/>
      <c r="AB57" s="367"/>
      <c r="AC57" s="367"/>
      <c r="AD57" s="367"/>
      <c r="AE57" s="367"/>
      <c r="AF57" s="367"/>
      <c r="AG57" s="365">
        <f>'1.2 - SO 01.2 Výzisk při ...'!J32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101" t="s">
        <v>91</v>
      </c>
      <c r="AR57" s="56"/>
      <c r="AS57" s="102">
        <v>0</v>
      </c>
      <c r="AT57" s="103">
        <f t="shared" si="1"/>
        <v>0</v>
      </c>
      <c r="AU57" s="104">
        <f>'1.2 - SO 01.2 Výzisk při ...'!P86</f>
        <v>0</v>
      </c>
      <c r="AV57" s="103">
        <f>'1.2 - SO 01.2 Výzisk při ...'!J35</f>
        <v>0</v>
      </c>
      <c r="AW57" s="103">
        <f>'1.2 - SO 01.2 Výzisk při ...'!J36</f>
        <v>0</v>
      </c>
      <c r="AX57" s="103">
        <f>'1.2 - SO 01.2 Výzisk při ...'!J37</f>
        <v>0</v>
      </c>
      <c r="AY57" s="103">
        <f>'1.2 - SO 01.2 Výzisk při ...'!J38</f>
        <v>0</v>
      </c>
      <c r="AZ57" s="103">
        <f>'1.2 - SO 01.2 Výzisk při ...'!F35</f>
        <v>0</v>
      </c>
      <c r="BA57" s="103">
        <f>'1.2 - SO 01.2 Výzisk při ...'!F36</f>
        <v>0</v>
      </c>
      <c r="BB57" s="103">
        <f>'1.2 - SO 01.2 Výzisk při ...'!F37</f>
        <v>0</v>
      </c>
      <c r="BC57" s="103">
        <f>'1.2 - SO 01.2 Výzisk při ...'!F38</f>
        <v>0</v>
      </c>
      <c r="BD57" s="105">
        <f>'1.2 - SO 01.2 Výzisk při ...'!F39</f>
        <v>0</v>
      </c>
      <c r="BT57" s="106" t="s">
        <v>87</v>
      </c>
      <c r="BV57" s="106" t="s">
        <v>80</v>
      </c>
      <c r="BW57" s="106" t="s">
        <v>95</v>
      </c>
      <c r="BX57" s="106" t="s">
        <v>86</v>
      </c>
      <c r="CL57" s="106" t="s">
        <v>19</v>
      </c>
    </row>
    <row r="58" spans="1:91" s="7" customFormat="1" ht="16.5" customHeight="1">
      <c r="B58" s="89"/>
      <c r="C58" s="90"/>
      <c r="D58" s="370" t="s">
        <v>96</v>
      </c>
      <c r="E58" s="370"/>
      <c r="F58" s="370"/>
      <c r="G58" s="370"/>
      <c r="H58" s="370"/>
      <c r="I58" s="91"/>
      <c r="J58" s="370" t="s">
        <v>97</v>
      </c>
      <c r="K58" s="370"/>
      <c r="L58" s="370"/>
      <c r="M58" s="370"/>
      <c r="N58" s="370"/>
      <c r="O58" s="370"/>
      <c r="P58" s="370"/>
      <c r="Q58" s="370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  <c r="AD58" s="370"/>
      <c r="AE58" s="370"/>
      <c r="AF58" s="370"/>
      <c r="AG58" s="371">
        <f>ROUND(SUM(AG59:AG60),2)</f>
        <v>0</v>
      </c>
      <c r="AH58" s="369"/>
      <c r="AI58" s="369"/>
      <c r="AJ58" s="369"/>
      <c r="AK58" s="369"/>
      <c r="AL58" s="369"/>
      <c r="AM58" s="369"/>
      <c r="AN58" s="368">
        <f t="shared" si="0"/>
        <v>0</v>
      </c>
      <c r="AO58" s="369"/>
      <c r="AP58" s="369"/>
      <c r="AQ58" s="92" t="s">
        <v>84</v>
      </c>
      <c r="AR58" s="93"/>
      <c r="AS58" s="94">
        <f>ROUND(SUM(AS59:AS60),2)</f>
        <v>0</v>
      </c>
      <c r="AT58" s="95">
        <f t="shared" si="1"/>
        <v>0</v>
      </c>
      <c r="AU58" s="96">
        <f>ROUND(SUM(AU59:AU60),5)</f>
        <v>0</v>
      </c>
      <c r="AV58" s="95">
        <f>ROUND(AZ58*L29,2)</f>
        <v>0</v>
      </c>
      <c r="AW58" s="95">
        <f>ROUND(BA58*L30,2)</f>
        <v>0</v>
      </c>
      <c r="AX58" s="95">
        <f>ROUND(BB58*L29,2)</f>
        <v>0</v>
      </c>
      <c r="AY58" s="95">
        <f>ROUND(BC58*L30,2)</f>
        <v>0</v>
      </c>
      <c r="AZ58" s="95">
        <f>ROUND(SUM(AZ59:AZ60),2)</f>
        <v>0</v>
      </c>
      <c r="BA58" s="95">
        <f>ROUND(SUM(BA59:BA60),2)</f>
        <v>0</v>
      </c>
      <c r="BB58" s="95">
        <f>ROUND(SUM(BB59:BB60),2)</f>
        <v>0</v>
      </c>
      <c r="BC58" s="95">
        <f>ROUND(SUM(BC59:BC60),2)</f>
        <v>0</v>
      </c>
      <c r="BD58" s="97">
        <f>ROUND(SUM(BD59:BD60),2)</f>
        <v>0</v>
      </c>
      <c r="BS58" s="98" t="s">
        <v>77</v>
      </c>
      <c r="BT58" s="98" t="s">
        <v>85</v>
      </c>
      <c r="BU58" s="98" t="s">
        <v>79</v>
      </c>
      <c r="BV58" s="98" t="s">
        <v>80</v>
      </c>
      <c r="BW58" s="98" t="s">
        <v>98</v>
      </c>
      <c r="BX58" s="98" t="s">
        <v>5</v>
      </c>
      <c r="CL58" s="98" t="s">
        <v>19</v>
      </c>
      <c r="CM58" s="98" t="s">
        <v>87</v>
      </c>
    </row>
    <row r="59" spans="1:91" s="4" customFormat="1" ht="16.5" customHeight="1">
      <c r="A59" s="99" t="s">
        <v>88</v>
      </c>
      <c r="B59" s="54"/>
      <c r="C59" s="100"/>
      <c r="D59" s="100"/>
      <c r="E59" s="367" t="s">
        <v>99</v>
      </c>
      <c r="F59" s="367"/>
      <c r="G59" s="367"/>
      <c r="H59" s="367"/>
      <c r="I59" s="367"/>
      <c r="J59" s="100"/>
      <c r="K59" s="367" t="s">
        <v>100</v>
      </c>
      <c r="L59" s="367"/>
      <c r="M59" s="367"/>
      <c r="N59" s="367"/>
      <c r="O59" s="367"/>
      <c r="P59" s="367"/>
      <c r="Q59" s="36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5">
        <f>'2.1 - SO 02.1 Protikorozn...'!J32</f>
        <v>0</v>
      </c>
      <c r="AH59" s="366"/>
      <c r="AI59" s="366"/>
      <c r="AJ59" s="366"/>
      <c r="AK59" s="366"/>
      <c r="AL59" s="366"/>
      <c r="AM59" s="366"/>
      <c r="AN59" s="365">
        <f t="shared" si="0"/>
        <v>0</v>
      </c>
      <c r="AO59" s="366"/>
      <c r="AP59" s="366"/>
      <c r="AQ59" s="101" t="s">
        <v>91</v>
      </c>
      <c r="AR59" s="56"/>
      <c r="AS59" s="102">
        <v>0</v>
      </c>
      <c r="AT59" s="103">
        <f t="shared" si="1"/>
        <v>0</v>
      </c>
      <c r="AU59" s="104">
        <f>'2.1 - SO 02.1 Protikorozn...'!P92</f>
        <v>0</v>
      </c>
      <c r="AV59" s="103">
        <f>'2.1 - SO 02.1 Protikorozn...'!J35</f>
        <v>0</v>
      </c>
      <c r="AW59" s="103">
        <f>'2.1 - SO 02.1 Protikorozn...'!J36</f>
        <v>0</v>
      </c>
      <c r="AX59" s="103">
        <f>'2.1 - SO 02.1 Protikorozn...'!J37</f>
        <v>0</v>
      </c>
      <c r="AY59" s="103">
        <f>'2.1 - SO 02.1 Protikorozn...'!J38</f>
        <v>0</v>
      </c>
      <c r="AZ59" s="103">
        <f>'2.1 - SO 02.1 Protikorozn...'!F35</f>
        <v>0</v>
      </c>
      <c r="BA59" s="103">
        <f>'2.1 - SO 02.1 Protikorozn...'!F36</f>
        <v>0</v>
      </c>
      <c r="BB59" s="103">
        <f>'2.1 - SO 02.1 Protikorozn...'!F37</f>
        <v>0</v>
      </c>
      <c r="BC59" s="103">
        <f>'2.1 - SO 02.1 Protikorozn...'!F38</f>
        <v>0</v>
      </c>
      <c r="BD59" s="105">
        <f>'2.1 - SO 02.1 Protikorozn...'!F39</f>
        <v>0</v>
      </c>
      <c r="BT59" s="106" t="s">
        <v>87</v>
      </c>
      <c r="BV59" s="106" t="s">
        <v>80</v>
      </c>
      <c r="BW59" s="106" t="s">
        <v>101</v>
      </c>
      <c r="BX59" s="106" t="s">
        <v>98</v>
      </c>
      <c r="CL59" s="106" t="s">
        <v>19</v>
      </c>
    </row>
    <row r="60" spans="1:91" s="4" customFormat="1" ht="16.5" customHeight="1">
      <c r="A60" s="99" t="s">
        <v>88</v>
      </c>
      <c r="B60" s="54"/>
      <c r="C60" s="100"/>
      <c r="D60" s="100"/>
      <c r="E60" s="367" t="s">
        <v>102</v>
      </c>
      <c r="F60" s="367"/>
      <c r="G60" s="367"/>
      <c r="H60" s="367"/>
      <c r="I60" s="367"/>
      <c r="J60" s="100"/>
      <c r="K60" s="367" t="s">
        <v>103</v>
      </c>
      <c r="L60" s="367"/>
      <c r="M60" s="367"/>
      <c r="N60" s="367"/>
      <c r="O60" s="367"/>
      <c r="P60" s="367"/>
      <c r="Q60" s="367"/>
      <c r="R60" s="367"/>
      <c r="S60" s="367"/>
      <c r="T60" s="367"/>
      <c r="U60" s="367"/>
      <c r="V60" s="367"/>
      <c r="W60" s="367"/>
      <c r="X60" s="367"/>
      <c r="Y60" s="367"/>
      <c r="Z60" s="367"/>
      <c r="AA60" s="367"/>
      <c r="AB60" s="367"/>
      <c r="AC60" s="367"/>
      <c r="AD60" s="367"/>
      <c r="AE60" s="367"/>
      <c r="AF60" s="367"/>
      <c r="AG60" s="365">
        <f>'2.2 - SO 02.2 Výzisk při ...'!J32</f>
        <v>0</v>
      </c>
      <c r="AH60" s="366"/>
      <c r="AI60" s="366"/>
      <c r="AJ60" s="366"/>
      <c r="AK60" s="366"/>
      <c r="AL60" s="366"/>
      <c r="AM60" s="366"/>
      <c r="AN60" s="365">
        <f t="shared" si="0"/>
        <v>0</v>
      </c>
      <c r="AO60" s="366"/>
      <c r="AP60" s="366"/>
      <c r="AQ60" s="101" t="s">
        <v>91</v>
      </c>
      <c r="AR60" s="56"/>
      <c r="AS60" s="102">
        <v>0</v>
      </c>
      <c r="AT60" s="103">
        <f t="shared" si="1"/>
        <v>0</v>
      </c>
      <c r="AU60" s="104">
        <f>'2.2 - SO 02.2 Výzisk při ...'!P86</f>
        <v>0</v>
      </c>
      <c r="AV60" s="103">
        <f>'2.2 - SO 02.2 Výzisk při ...'!J35</f>
        <v>0</v>
      </c>
      <c r="AW60" s="103">
        <f>'2.2 - SO 02.2 Výzisk při ...'!J36</f>
        <v>0</v>
      </c>
      <c r="AX60" s="103">
        <f>'2.2 - SO 02.2 Výzisk při ...'!J37</f>
        <v>0</v>
      </c>
      <c r="AY60" s="103">
        <f>'2.2 - SO 02.2 Výzisk při ...'!J38</f>
        <v>0</v>
      </c>
      <c r="AZ60" s="103">
        <f>'2.2 - SO 02.2 Výzisk při ...'!F35</f>
        <v>0</v>
      </c>
      <c r="BA60" s="103">
        <f>'2.2 - SO 02.2 Výzisk při ...'!F36</f>
        <v>0</v>
      </c>
      <c r="BB60" s="103">
        <f>'2.2 - SO 02.2 Výzisk při ...'!F37</f>
        <v>0</v>
      </c>
      <c r="BC60" s="103">
        <f>'2.2 - SO 02.2 Výzisk při ...'!F38</f>
        <v>0</v>
      </c>
      <c r="BD60" s="105">
        <f>'2.2 - SO 02.2 Výzisk při ...'!F39</f>
        <v>0</v>
      </c>
      <c r="BT60" s="106" t="s">
        <v>87</v>
      </c>
      <c r="BV60" s="106" t="s">
        <v>80</v>
      </c>
      <c r="BW60" s="106" t="s">
        <v>104</v>
      </c>
      <c r="BX60" s="106" t="s">
        <v>98</v>
      </c>
      <c r="CL60" s="106" t="s">
        <v>19</v>
      </c>
    </row>
    <row r="61" spans="1:91" s="7" customFormat="1" ht="16.5" customHeight="1">
      <c r="A61" s="99" t="s">
        <v>88</v>
      </c>
      <c r="B61" s="89"/>
      <c r="C61" s="90"/>
      <c r="D61" s="370" t="s">
        <v>105</v>
      </c>
      <c r="E61" s="370"/>
      <c r="F61" s="370"/>
      <c r="G61" s="370"/>
      <c r="H61" s="370"/>
      <c r="I61" s="91"/>
      <c r="J61" s="370" t="s">
        <v>106</v>
      </c>
      <c r="K61" s="370"/>
      <c r="L61" s="370"/>
      <c r="M61" s="370"/>
      <c r="N61" s="370"/>
      <c r="O61" s="370"/>
      <c r="P61" s="370"/>
      <c r="Q61" s="370"/>
      <c r="R61" s="370"/>
      <c r="S61" s="370"/>
      <c r="T61" s="370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68">
        <f>'VON - Vedlejší a ostatní ...'!J30</f>
        <v>0</v>
      </c>
      <c r="AH61" s="369"/>
      <c r="AI61" s="369"/>
      <c r="AJ61" s="369"/>
      <c r="AK61" s="369"/>
      <c r="AL61" s="369"/>
      <c r="AM61" s="369"/>
      <c r="AN61" s="368">
        <f t="shared" si="0"/>
        <v>0</v>
      </c>
      <c r="AO61" s="369"/>
      <c r="AP61" s="369"/>
      <c r="AQ61" s="92" t="s">
        <v>105</v>
      </c>
      <c r="AR61" s="93"/>
      <c r="AS61" s="107">
        <v>0</v>
      </c>
      <c r="AT61" s="108">
        <f t="shared" si="1"/>
        <v>0</v>
      </c>
      <c r="AU61" s="109">
        <f>'VON - Vedlejší a ostatní ...'!P85</f>
        <v>0</v>
      </c>
      <c r="AV61" s="108">
        <f>'VON - Vedlejší a ostatní ...'!J33</f>
        <v>0</v>
      </c>
      <c r="AW61" s="108">
        <f>'VON - Vedlejší a ostatní ...'!J34</f>
        <v>0</v>
      </c>
      <c r="AX61" s="108">
        <f>'VON - Vedlejší a ostatní ...'!J35</f>
        <v>0</v>
      </c>
      <c r="AY61" s="108">
        <f>'VON - Vedlejší a ostatní ...'!J36</f>
        <v>0</v>
      </c>
      <c r="AZ61" s="108">
        <f>'VON - Vedlejší a ostatní ...'!F33</f>
        <v>0</v>
      </c>
      <c r="BA61" s="108">
        <f>'VON - Vedlejší a ostatní ...'!F34</f>
        <v>0</v>
      </c>
      <c r="BB61" s="108">
        <f>'VON - Vedlejší a ostatní ...'!F35</f>
        <v>0</v>
      </c>
      <c r="BC61" s="108">
        <f>'VON - Vedlejší a ostatní ...'!F36</f>
        <v>0</v>
      </c>
      <c r="BD61" s="110">
        <f>'VON - Vedlejší a ostatní ...'!F37</f>
        <v>0</v>
      </c>
      <c r="BT61" s="98" t="s">
        <v>85</v>
      </c>
      <c r="BV61" s="98" t="s">
        <v>80</v>
      </c>
      <c r="BW61" s="98" t="s">
        <v>107</v>
      </c>
      <c r="BX61" s="98" t="s">
        <v>5</v>
      </c>
      <c r="CL61" s="98" t="s">
        <v>19</v>
      </c>
      <c r="CM61" s="98" t="s">
        <v>87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6.95" customHeight="1">
      <c r="A63" s="36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3DleRIjPbpuNPdENBG15jGymPURgto3toyMoM6C4XRqb325l7RqswyyD1Nla7Cuh0HLEaAoRmgYPv/sts0DgoQ==" saltValue="6xdIpNxKnnB+JsNLY1YydzXEoFnROzUKWV752sfeyh8b2N+iWALGah1zu8DElDmIIB5TaoccZdNsyv0gbUKkRQ==" spinCount="100000" sheet="1" objects="1" scenarios="1" formatColumns="0" formatRows="0"/>
  <mergeCells count="66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D58:H58"/>
    <mergeCell ref="J58:AF58"/>
    <mergeCell ref="AN59:AP59"/>
    <mergeCell ref="AG59:AM59"/>
    <mergeCell ref="E59:I59"/>
    <mergeCell ref="K59:AF59"/>
    <mergeCell ref="E60:I60"/>
    <mergeCell ref="K60:AF60"/>
    <mergeCell ref="AN61:AP61"/>
    <mergeCell ref="AG61:AM61"/>
    <mergeCell ref="D61:H61"/>
    <mergeCell ref="J61:AF61"/>
    <mergeCell ref="W30:AE30"/>
    <mergeCell ref="AK30:AO30"/>
    <mergeCell ref="L30:P30"/>
    <mergeCell ref="AK31:AO31"/>
    <mergeCell ref="AN60:AP60"/>
    <mergeCell ref="AG60:AM60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1.1 - SO 01.1 Protikorozn...'!C2" display="/"/>
    <hyperlink ref="A57" location="'1.2 - SO 01.2 Výzisk při ...'!C2" display="/"/>
    <hyperlink ref="A59" location="'2.1 - SO 02.1 Protikorozn...'!C2" display="/"/>
    <hyperlink ref="A60" location="'2.2 - SO 02.2 Výzisk při ...'!C2" display="/"/>
    <hyperlink ref="A6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topLeftCell="A11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92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108</v>
      </c>
      <c r="L4" s="22"/>
      <c r="M4" s="114" t="s">
        <v>10</v>
      </c>
      <c r="AT4" s="19" t="s">
        <v>38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392" t="str">
        <f>'Rekapitulace stavby'!K6</f>
        <v>VD Brandýs nad Labem, protikorozní ochrana vrat PK</v>
      </c>
      <c r="F7" s="393"/>
      <c r="G7" s="393"/>
      <c r="H7" s="393"/>
      <c r="L7" s="22"/>
    </row>
    <row r="8" spans="1:46" s="1" customFormat="1" ht="12" customHeight="1">
      <c r="B8" s="22"/>
      <c r="D8" s="115" t="s">
        <v>109</v>
      </c>
      <c r="L8" s="22"/>
    </row>
    <row r="9" spans="1:46" s="2" customFormat="1" ht="16.5" customHeight="1">
      <c r="A9" s="36"/>
      <c r="B9" s="41"/>
      <c r="C9" s="36"/>
      <c r="D9" s="36"/>
      <c r="E9" s="392" t="s">
        <v>110</v>
      </c>
      <c r="F9" s="394"/>
      <c r="G9" s="394"/>
      <c r="H9" s="394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111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5" t="s">
        <v>112</v>
      </c>
      <c r="F11" s="394"/>
      <c r="G11" s="394"/>
      <c r="H11" s="394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6" t="s">
        <v>19</v>
      </c>
      <c r="G13" s="36"/>
      <c r="H13" s="36"/>
      <c r="I13" s="115" t="s">
        <v>20</v>
      </c>
      <c r="J13" s="106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22</v>
      </c>
      <c r="E14" s="36"/>
      <c r="F14" s="106" t="s">
        <v>23</v>
      </c>
      <c r="G14" s="36"/>
      <c r="H14" s="36"/>
      <c r="I14" s="115" t="s">
        <v>24</v>
      </c>
      <c r="J14" s="117" t="str">
        <f>'Rekapitulace stavby'!AN8</f>
        <v>22. 7. 2022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6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6" t="s">
        <v>29</v>
      </c>
      <c r="F17" s="36"/>
      <c r="G17" s="36"/>
      <c r="H17" s="36"/>
      <c r="I17" s="115" t="s">
        <v>30</v>
      </c>
      <c r="J17" s="106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6" t="str">
        <f>'Rekapitulace stavby'!E14</f>
        <v>Vyplň údaj</v>
      </c>
      <c r="F20" s="397"/>
      <c r="G20" s="397"/>
      <c r="H20" s="397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6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6" t="s">
        <v>36</v>
      </c>
      <c r="F23" s="36"/>
      <c r="G23" s="36"/>
      <c r="H23" s="36"/>
      <c r="I23" s="115" t="s">
        <v>30</v>
      </c>
      <c r="J23" s="106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6" t="s">
        <v>40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6" t="s">
        <v>41</v>
      </c>
      <c r="F26" s="36"/>
      <c r="G26" s="36"/>
      <c r="H26" s="36"/>
      <c r="I26" s="115" t="s">
        <v>30</v>
      </c>
      <c r="J26" s="106" t="s">
        <v>40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59.25" customHeight="1">
      <c r="A29" s="118"/>
      <c r="B29" s="119"/>
      <c r="C29" s="118"/>
      <c r="D29" s="118"/>
      <c r="E29" s="398" t="s">
        <v>113</v>
      </c>
      <c r="F29" s="398"/>
      <c r="G29" s="398"/>
      <c r="H29" s="398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44</v>
      </c>
      <c r="E32" s="36"/>
      <c r="F32" s="36"/>
      <c r="G32" s="36"/>
      <c r="H32" s="36"/>
      <c r="I32" s="36"/>
      <c r="J32" s="123">
        <f>ROUND(J92,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46</v>
      </c>
      <c r="G34" s="36"/>
      <c r="H34" s="36"/>
      <c r="I34" s="124" t="s">
        <v>45</v>
      </c>
      <c r="J34" s="124" t="s">
        <v>47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125" t="s">
        <v>48</v>
      </c>
      <c r="E35" s="115" t="s">
        <v>49</v>
      </c>
      <c r="F35" s="126">
        <f>ROUND((SUM(BE92:BE294)),  2)</f>
        <v>0</v>
      </c>
      <c r="G35" s="36"/>
      <c r="H35" s="36"/>
      <c r="I35" s="127">
        <v>0.21</v>
      </c>
      <c r="J35" s="126">
        <f>ROUND(((SUM(BE92:BE294))*I35),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5" t="s">
        <v>50</v>
      </c>
      <c r="F36" s="126">
        <f>ROUND((SUM(BF92:BF294)),  2)</f>
        <v>0</v>
      </c>
      <c r="G36" s="36"/>
      <c r="H36" s="36"/>
      <c r="I36" s="127">
        <v>0.15</v>
      </c>
      <c r="J36" s="126">
        <f>ROUND(((SUM(BF92:BF294))*I36),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48</v>
      </c>
      <c r="E37" s="115" t="s">
        <v>51</v>
      </c>
      <c r="F37" s="126">
        <f>ROUND((SUM(BG92:BG294)),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5" t="s">
        <v>52</v>
      </c>
      <c r="F38" s="126">
        <f>ROUND((SUM(BH92:BH294)),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53</v>
      </c>
      <c r="F39" s="126">
        <f>ROUND((SUM(BI92:BI294)),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54</v>
      </c>
      <c r="E41" s="130"/>
      <c r="F41" s="130"/>
      <c r="G41" s="131" t="s">
        <v>55</v>
      </c>
      <c r="H41" s="132" t="s">
        <v>56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0" t="str">
        <f>E7</f>
        <v>VD Brandýs nad Labem, protikorozní ochrana vrat PK</v>
      </c>
      <c r="F50" s="391"/>
      <c r="G50" s="391"/>
      <c r="H50" s="391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0" t="s">
        <v>110</v>
      </c>
      <c r="F52" s="389"/>
      <c r="G52" s="389"/>
      <c r="H52" s="389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8" t="str">
        <f>E11</f>
        <v>1.1 - SO 01.1 Protikorozní ochrana vrat DO</v>
      </c>
      <c r="F54" s="389"/>
      <c r="G54" s="389"/>
      <c r="H54" s="389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Brandýs nad Labem</v>
      </c>
      <c r="G56" s="38"/>
      <c r="H56" s="38"/>
      <c r="I56" s="31" t="s">
        <v>24</v>
      </c>
      <c r="J56" s="62" t="str">
        <f>IF(J14="","",J14)</f>
        <v>22. 7. 2022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Povodí Labe, státní podnik, OIČ, Hradec Králové</v>
      </c>
      <c r="G58" s="38"/>
      <c r="H58" s="38"/>
      <c r="I58" s="31" t="s">
        <v>34</v>
      </c>
      <c r="J58" s="34" t="str">
        <f>E23</f>
        <v>Ing. P. Hačecký, Pod Krocínkou 467/6, 190 00 Praha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>Ing. Eva Morkesová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115</v>
      </c>
      <c r="D61" s="140"/>
      <c r="E61" s="140"/>
      <c r="F61" s="140"/>
      <c r="G61" s="140"/>
      <c r="H61" s="140"/>
      <c r="I61" s="140"/>
      <c r="J61" s="141" t="s">
        <v>116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76</v>
      </c>
      <c r="D63" s="38"/>
      <c r="E63" s="38"/>
      <c r="F63" s="38"/>
      <c r="G63" s="38"/>
      <c r="H63" s="38"/>
      <c r="I63" s="38"/>
      <c r="J63" s="80">
        <f>J92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3"/>
      <c r="C64" s="144"/>
      <c r="D64" s="145" t="s">
        <v>118</v>
      </c>
      <c r="E64" s="146"/>
      <c r="F64" s="146"/>
      <c r="G64" s="146"/>
      <c r="H64" s="146"/>
      <c r="I64" s="146"/>
      <c r="J64" s="147">
        <f>J93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119</v>
      </c>
      <c r="E65" s="151"/>
      <c r="F65" s="151"/>
      <c r="G65" s="151"/>
      <c r="H65" s="151"/>
      <c r="I65" s="151"/>
      <c r="J65" s="152">
        <f>J110</f>
        <v>0</v>
      </c>
      <c r="K65" s="100"/>
      <c r="L65" s="153"/>
    </row>
    <row r="66" spans="1:31" s="9" customFormat="1" ht="24.95" customHeight="1">
      <c r="B66" s="143"/>
      <c r="C66" s="144"/>
      <c r="D66" s="145" t="s">
        <v>120</v>
      </c>
      <c r="E66" s="146"/>
      <c r="F66" s="146"/>
      <c r="G66" s="146"/>
      <c r="H66" s="146"/>
      <c r="I66" s="146"/>
      <c r="J66" s="147">
        <f>J115</f>
        <v>0</v>
      </c>
      <c r="K66" s="144"/>
      <c r="L66" s="148"/>
    </row>
    <row r="67" spans="1:31" s="10" customFormat="1" ht="19.899999999999999" customHeight="1">
      <c r="B67" s="149"/>
      <c r="C67" s="100"/>
      <c r="D67" s="150" t="s">
        <v>121</v>
      </c>
      <c r="E67" s="151"/>
      <c r="F67" s="151"/>
      <c r="G67" s="151"/>
      <c r="H67" s="151"/>
      <c r="I67" s="151"/>
      <c r="J67" s="152">
        <f>J116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122</v>
      </c>
      <c r="E68" s="151"/>
      <c r="F68" s="151"/>
      <c r="G68" s="151"/>
      <c r="H68" s="151"/>
      <c r="I68" s="151"/>
      <c r="J68" s="152">
        <f>J125</f>
        <v>0</v>
      </c>
      <c r="K68" s="100"/>
      <c r="L68" s="153"/>
    </row>
    <row r="69" spans="1:31" s="10" customFormat="1" ht="19.899999999999999" customHeight="1">
      <c r="B69" s="149"/>
      <c r="C69" s="100"/>
      <c r="D69" s="150" t="s">
        <v>123</v>
      </c>
      <c r="E69" s="151"/>
      <c r="F69" s="151"/>
      <c r="G69" s="151"/>
      <c r="H69" s="151"/>
      <c r="I69" s="151"/>
      <c r="J69" s="152">
        <f>J132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124</v>
      </c>
      <c r="E70" s="151"/>
      <c r="F70" s="151"/>
      <c r="G70" s="151"/>
      <c r="H70" s="151"/>
      <c r="I70" s="151"/>
      <c r="J70" s="152">
        <f>J240</f>
        <v>0</v>
      </c>
      <c r="K70" s="100"/>
      <c r="L70" s="153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125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0" t="str">
        <f>E7</f>
        <v>VD Brandýs nad Labem, protikorozní ochrana vrat PK</v>
      </c>
      <c r="F80" s="391"/>
      <c r="G80" s="391"/>
      <c r="H80" s="391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0" t="s">
        <v>110</v>
      </c>
      <c r="F82" s="389"/>
      <c r="G82" s="389"/>
      <c r="H82" s="389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111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78" t="str">
        <f>E11</f>
        <v>1.1 - SO 01.1 Protikorozní ochrana vrat DO</v>
      </c>
      <c r="F84" s="389"/>
      <c r="G84" s="389"/>
      <c r="H84" s="389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22</v>
      </c>
      <c r="D86" s="38"/>
      <c r="E86" s="38"/>
      <c r="F86" s="29" t="str">
        <f>F14</f>
        <v>Brandýs nad Labem</v>
      </c>
      <c r="G86" s="38"/>
      <c r="H86" s="38"/>
      <c r="I86" s="31" t="s">
        <v>24</v>
      </c>
      <c r="J86" s="62" t="str">
        <f>IF(J14="","",J14)</f>
        <v>22. 7. 2022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40.15" customHeight="1">
      <c r="A88" s="36"/>
      <c r="B88" s="37"/>
      <c r="C88" s="31" t="s">
        <v>26</v>
      </c>
      <c r="D88" s="38"/>
      <c r="E88" s="38"/>
      <c r="F88" s="29" t="str">
        <f>E17</f>
        <v>Povodí Labe, státní podnik, OIČ, Hradec Králové</v>
      </c>
      <c r="G88" s="38"/>
      <c r="H88" s="38"/>
      <c r="I88" s="31" t="s">
        <v>34</v>
      </c>
      <c r="J88" s="34" t="str">
        <f>E23</f>
        <v>Ing. P. Hačecký, Pod Krocínkou 467/6, 190 00 Praha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32</v>
      </c>
      <c r="D89" s="38"/>
      <c r="E89" s="38"/>
      <c r="F89" s="29" t="str">
        <f>IF(E20="","",E20)</f>
        <v>Vyplň údaj</v>
      </c>
      <c r="G89" s="38"/>
      <c r="H89" s="38"/>
      <c r="I89" s="31" t="s">
        <v>39</v>
      </c>
      <c r="J89" s="34" t="str">
        <f>E26</f>
        <v>Ing. Eva Morkesová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4"/>
      <c r="B91" s="155"/>
      <c r="C91" s="156" t="s">
        <v>126</v>
      </c>
      <c r="D91" s="157" t="s">
        <v>63</v>
      </c>
      <c r="E91" s="157" t="s">
        <v>59</v>
      </c>
      <c r="F91" s="157" t="s">
        <v>60</v>
      </c>
      <c r="G91" s="157" t="s">
        <v>127</v>
      </c>
      <c r="H91" s="157" t="s">
        <v>128</v>
      </c>
      <c r="I91" s="157" t="s">
        <v>129</v>
      </c>
      <c r="J91" s="157" t="s">
        <v>116</v>
      </c>
      <c r="K91" s="158" t="s">
        <v>130</v>
      </c>
      <c r="L91" s="159"/>
      <c r="M91" s="71" t="s">
        <v>40</v>
      </c>
      <c r="N91" s="72" t="s">
        <v>48</v>
      </c>
      <c r="O91" s="72" t="s">
        <v>131</v>
      </c>
      <c r="P91" s="72" t="s">
        <v>132</v>
      </c>
      <c r="Q91" s="72" t="s">
        <v>133</v>
      </c>
      <c r="R91" s="72" t="s">
        <v>134</v>
      </c>
      <c r="S91" s="72" t="s">
        <v>135</v>
      </c>
      <c r="T91" s="73" t="s">
        <v>136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65" s="2" customFormat="1" ht="22.9" customHeight="1">
      <c r="A92" s="36"/>
      <c r="B92" s="37"/>
      <c r="C92" s="78" t="s">
        <v>137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4"/>
      <c r="N92" s="161"/>
      <c r="O92" s="75"/>
      <c r="P92" s="162">
        <f>P93+P115</f>
        <v>0</v>
      </c>
      <c r="Q92" s="75"/>
      <c r="R92" s="162">
        <f>R93+R115</f>
        <v>22.318562</v>
      </c>
      <c r="S92" s="75"/>
      <c r="T92" s="163">
        <f>T93+T115</f>
        <v>24.750983999999995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77</v>
      </c>
      <c r="AU92" s="19" t="s">
        <v>117</v>
      </c>
      <c r="BK92" s="164">
        <f>BK93+BK115</f>
        <v>0</v>
      </c>
    </row>
    <row r="93" spans="1:65" s="12" customFormat="1" ht="25.9" customHeight="1">
      <c r="B93" s="165"/>
      <c r="C93" s="166"/>
      <c r="D93" s="167" t="s">
        <v>77</v>
      </c>
      <c r="E93" s="168" t="s">
        <v>138</v>
      </c>
      <c r="F93" s="168" t="s">
        <v>139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P94+SUM(P95:P110)</f>
        <v>0</v>
      </c>
      <c r="Q93" s="173"/>
      <c r="R93" s="174">
        <f>R94+SUM(R95:R110)</f>
        <v>0</v>
      </c>
      <c r="S93" s="173"/>
      <c r="T93" s="175">
        <f>T94+SUM(T95:T110)</f>
        <v>0</v>
      </c>
      <c r="AR93" s="176" t="s">
        <v>85</v>
      </c>
      <c r="AT93" s="177" t="s">
        <v>77</v>
      </c>
      <c r="AU93" s="177" t="s">
        <v>78</v>
      </c>
      <c r="AY93" s="176" t="s">
        <v>140</v>
      </c>
      <c r="BK93" s="178">
        <f>BK94+SUM(BK95:BK110)</f>
        <v>0</v>
      </c>
    </row>
    <row r="94" spans="1:65" s="2" customFormat="1" ht="16.5" customHeight="1">
      <c r="A94" s="36"/>
      <c r="B94" s="37"/>
      <c r="C94" s="179" t="s">
        <v>85</v>
      </c>
      <c r="D94" s="179" t="s">
        <v>141</v>
      </c>
      <c r="E94" s="180" t="s">
        <v>142</v>
      </c>
      <c r="F94" s="181" t="s">
        <v>143</v>
      </c>
      <c r="G94" s="182" t="s">
        <v>144</v>
      </c>
      <c r="H94" s="183">
        <v>1</v>
      </c>
      <c r="I94" s="184"/>
      <c r="J94" s="185">
        <f>ROUND(I94*H94,2)</f>
        <v>0</v>
      </c>
      <c r="K94" s="181" t="s">
        <v>40</v>
      </c>
      <c r="L94" s="41"/>
      <c r="M94" s="186" t="s">
        <v>40</v>
      </c>
      <c r="N94" s="187" t="s">
        <v>51</v>
      </c>
      <c r="O94" s="67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0" t="s">
        <v>145</v>
      </c>
      <c r="AT94" s="190" t="s">
        <v>141</v>
      </c>
      <c r="AU94" s="190" t="s">
        <v>85</v>
      </c>
      <c r="AY94" s="19" t="s">
        <v>140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9" t="s">
        <v>145</v>
      </c>
      <c r="BK94" s="191">
        <f>ROUND(I94*H94,2)</f>
        <v>0</v>
      </c>
      <c r="BL94" s="19" t="s">
        <v>145</v>
      </c>
      <c r="BM94" s="190" t="s">
        <v>146</v>
      </c>
    </row>
    <row r="95" spans="1:65" s="2" customFormat="1">
      <c r="A95" s="36"/>
      <c r="B95" s="37"/>
      <c r="C95" s="38"/>
      <c r="D95" s="192" t="s">
        <v>147</v>
      </c>
      <c r="E95" s="38"/>
      <c r="F95" s="193" t="s">
        <v>143</v>
      </c>
      <c r="G95" s="38"/>
      <c r="H95" s="38"/>
      <c r="I95" s="194"/>
      <c r="J95" s="38"/>
      <c r="K95" s="38"/>
      <c r="L95" s="41"/>
      <c r="M95" s="195"/>
      <c r="N95" s="196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147</v>
      </c>
      <c r="AU95" s="19" t="s">
        <v>85</v>
      </c>
    </row>
    <row r="96" spans="1:65" s="13" customFormat="1">
      <c r="B96" s="197"/>
      <c r="C96" s="198"/>
      <c r="D96" s="192" t="s">
        <v>148</v>
      </c>
      <c r="E96" s="199" t="s">
        <v>40</v>
      </c>
      <c r="F96" s="200" t="s">
        <v>149</v>
      </c>
      <c r="G96" s="198"/>
      <c r="H96" s="199" t="s">
        <v>40</v>
      </c>
      <c r="I96" s="201"/>
      <c r="J96" s="198"/>
      <c r="K96" s="198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148</v>
      </c>
      <c r="AU96" s="206" t="s">
        <v>85</v>
      </c>
      <c r="AV96" s="13" t="s">
        <v>85</v>
      </c>
      <c r="AW96" s="13" t="s">
        <v>38</v>
      </c>
      <c r="AX96" s="13" t="s">
        <v>78</v>
      </c>
      <c r="AY96" s="206" t="s">
        <v>140</v>
      </c>
    </row>
    <row r="97" spans="1:65" s="14" customFormat="1">
      <c r="B97" s="207"/>
      <c r="C97" s="208"/>
      <c r="D97" s="192" t="s">
        <v>148</v>
      </c>
      <c r="E97" s="209" t="s">
        <v>40</v>
      </c>
      <c r="F97" s="210" t="s">
        <v>85</v>
      </c>
      <c r="G97" s="208"/>
      <c r="H97" s="211">
        <v>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148</v>
      </c>
      <c r="AU97" s="217" t="s">
        <v>85</v>
      </c>
      <c r="AV97" s="14" t="s">
        <v>87</v>
      </c>
      <c r="AW97" s="14" t="s">
        <v>38</v>
      </c>
      <c r="AX97" s="14" t="s">
        <v>85</v>
      </c>
      <c r="AY97" s="217" t="s">
        <v>140</v>
      </c>
    </row>
    <row r="98" spans="1:65" s="2" customFormat="1" ht="16.5" customHeight="1">
      <c r="A98" s="36"/>
      <c r="B98" s="37"/>
      <c r="C98" s="179" t="s">
        <v>87</v>
      </c>
      <c r="D98" s="179" t="s">
        <v>141</v>
      </c>
      <c r="E98" s="180" t="s">
        <v>150</v>
      </c>
      <c r="F98" s="181" t="s">
        <v>151</v>
      </c>
      <c r="G98" s="182" t="s">
        <v>144</v>
      </c>
      <c r="H98" s="183">
        <v>1</v>
      </c>
      <c r="I98" s="184"/>
      <c r="J98" s="185">
        <f>ROUND(I98*H98,2)</f>
        <v>0</v>
      </c>
      <c r="K98" s="181" t="s">
        <v>40</v>
      </c>
      <c r="L98" s="41"/>
      <c r="M98" s="186" t="s">
        <v>40</v>
      </c>
      <c r="N98" s="187" t="s">
        <v>51</v>
      </c>
      <c r="O98" s="67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0" t="s">
        <v>145</v>
      </c>
      <c r="AT98" s="190" t="s">
        <v>141</v>
      </c>
      <c r="AU98" s="190" t="s">
        <v>85</v>
      </c>
      <c r="AY98" s="19" t="s">
        <v>140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9" t="s">
        <v>145</v>
      </c>
      <c r="BK98" s="191">
        <f>ROUND(I98*H98,2)</f>
        <v>0</v>
      </c>
      <c r="BL98" s="19" t="s">
        <v>145</v>
      </c>
      <c r="BM98" s="190" t="s">
        <v>152</v>
      </c>
    </row>
    <row r="99" spans="1:65" s="2" customFormat="1">
      <c r="A99" s="36"/>
      <c r="B99" s="37"/>
      <c r="C99" s="38"/>
      <c r="D99" s="192" t="s">
        <v>147</v>
      </c>
      <c r="E99" s="38"/>
      <c r="F99" s="193" t="s">
        <v>151</v>
      </c>
      <c r="G99" s="38"/>
      <c r="H99" s="38"/>
      <c r="I99" s="194"/>
      <c r="J99" s="38"/>
      <c r="K99" s="38"/>
      <c r="L99" s="41"/>
      <c r="M99" s="195"/>
      <c r="N99" s="196"/>
      <c r="O99" s="67"/>
      <c r="P99" s="67"/>
      <c r="Q99" s="67"/>
      <c r="R99" s="67"/>
      <c r="S99" s="67"/>
      <c r="T99" s="68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147</v>
      </c>
      <c r="AU99" s="19" t="s">
        <v>85</v>
      </c>
    </row>
    <row r="100" spans="1:65" s="13" customFormat="1">
      <c r="B100" s="197"/>
      <c r="C100" s="198"/>
      <c r="D100" s="192" t="s">
        <v>148</v>
      </c>
      <c r="E100" s="199" t="s">
        <v>40</v>
      </c>
      <c r="F100" s="200" t="s">
        <v>153</v>
      </c>
      <c r="G100" s="198"/>
      <c r="H100" s="199" t="s">
        <v>40</v>
      </c>
      <c r="I100" s="201"/>
      <c r="J100" s="198"/>
      <c r="K100" s="198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148</v>
      </c>
      <c r="AU100" s="206" t="s">
        <v>85</v>
      </c>
      <c r="AV100" s="13" t="s">
        <v>85</v>
      </c>
      <c r="AW100" s="13" t="s">
        <v>38</v>
      </c>
      <c r="AX100" s="13" t="s">
        <v>78</v>
      </c>
      <c r="AY100" s="206" t="s">
        <v>140</v>
      </c>
    </row>
    <row r="101" spans="1:65" s="14" customFormat="1">
      <c r="B101" s="207"/>
      <c r="C101" s="208"/>
      <c r="D101" s="192" t="s">
        <v>148</v>
      </c>
      <c r="E101" s="209" t="s">
        <v>40</v>
      </c>
      <c r="F101" s="210" t="s">
        <v>85</v>
      </c>
      <c r="G101" s="208"/>
      <c r="H101" s="211">
        <v>1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148</v>
      </c>
      <c r="AU101" s="217" t="s">
        <v>85</v>
      </c>
      <c r="AV101" s="14" t="s">
        <v>87</v>
      </c>
      <c r="AW101" s="14" t="s">
        <v>38</v>
      </c>
      <c r="AX101" s="14" t="s">
        <v>85</v>
      </c>
      <c r="AY101" s="217" t="s">
        <v>140</v>
      </c>
    </row>
    <row r="102" spans="1:65" s="2" customFormat="1" ht="16.5" customHeight="1">
      <c r="A102" s="36"/>
      <c r="B102" s="37"/>
      <c r="C102" s="179" t="s">
        <v>154</v>
      </c>
      <c r="D102" s="179" t="s">
        <v>141</v>
      </c>
      <c r="E102" s="180" t="s">
        <v>155</v>
      </c>
      <c r="F102" s="181" t="s">
        <v>156</v>
      </c>
      <c r="G102" s="182" t="s">
        <v>144</v>
      </c>
      <c r="H102" s="183">
        <v>1</v>
      </c>
      <c r="I102" s="184"/>
      <c r="J102" s="185">
        <f>ROUND(I102*H102,2)</f>
        <v>0</v>
      </c>
      <c r="K102" s="181" t="s">
        <v>40</v>
      </c>
      <c r="L102" s="41"/>
      <c r="M102" s="186" t="s">
        <v>40</v>
      </c>
      <c r="N102" s="187" t="s">
        <v>51</v>
      </c>
      <c r="O102" s="67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0" t="s">
        <v>145</v>
      </c>
      <c r="AT102" s="190" t="s">
        <v>141</v>
      </c>
      <c r="AU102" s="190" t="s">
        <v>85</v>
      </c>
      <c r="AY102" s="19" t="s">
        <v>140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9" t="s">
        <v>145</v>
      </c>
      <c r="BK102" s="191">
        <f>ROUND(I102*H102,2)</f>
        <v>0</v>
      </c>
      <c r="BL102" s="19" t="s">
        <v>145</v>
      </c>
      <c r="BM102" s="190" t="s">
        <v>157</v>
      </c>
    </row>
    <row r="103" spans="1:65" s="2" customFormat="1">
      <c r="A103" s="36"/>
      <c r="B103" s="37"/>
      <c r="C103" s="38"/>
      <c r="D103" s="192" t="s">
        <v>147</v>
      </c>
      <c r="E103" s="38"/>
      <c r="F103" s="193" t="s">
        <v>156</v>
      </c>
      <c r="G103" s="38"/>
      <c r="H103" s="38"/>
      <c r="I103" s="194"/>
      <c r="J103" s="38"/>
      <c r="K103" s="38"/>
      <c r="L103" s="41"/>
      <c r="M103" s="195"/>
      <c r="N103" s="196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147</v>
      </c>
      <c r="AU103" s="19" t="s">
        <v>85</v>
      </c>
    </row>
    <row r="104" spans="1:65" s="13" customFormat="1">
      <c r="B104" s="197"/>
      <c r="C104" s="198"/>
      <c r="D104" s="192" t="s">
        <v>148</v>
      </c>
      <c r="E104" s="199" t="s">
        <v>40</v>
      </c>
      <c r="F104" s="200" t="s">
        <v>158</v>
      </c>
      <c r="G104" s="198"/>
      <c r="H104" s="199" t="s">
        <v>40</v>
      </c>
      <c r="I104" s="201"/>
      <c r="J104" s="198"/>
      <c r="K104" s="198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148</v>
      </c>
      <c r="AU104" s="206" t="s">
        <v>85</v>
      </c>
      <c r="AV104" s="13" t="s">
        <v>85</v>
      </c>
      <c r="AW104" s="13" t="s">
        <v>38</v>
      </c>
      <c r="AX104" s="13" t="s">
        <v>78</v>
      </c>
      <c r="AY104" s="206" t="s">
        <v>140</v>
      </c>
    </row>
    <row r="105" spans="1:65" s="14" customFormat="1">
      <c r="B105" s="207"/>
      <c r="C105" s="208"/>
      <c r="D105" s="192" t="s">
        <v>148</v>
      </c>
      <c r="E105" s="209" t="s">
        <v>40</v>
      </c>
      <c r="F105" s="210" t="s">
        <v>85</v>
      </c>
      <c r="G105" s="208"/>
      <c r="H105" s="211">
        <v>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148</v>
      </c>
      <c r="AU105" s="217" t="s">
        <v>85</v>
      </c>
      <c r="AV105" s="14" t="s">
        <v>87</v>
      </c>
      <c r="AW105" s="14" t="s">
        <v>38</v>
      </c>
      <c r="AX105" s="14" t="s">
        <v>85</v>
      </c>
      <c r="AY105" s="217" t="s">
        <v>140</v>
      </c>
    </row>
    <row r="106" spans="1:65" s="2" customFormat="1" ht="16.5" customHeight="1">
      <c r="A106" s="36"/>
      <c r="B106" s="37"/>
      <c r="C106" s="179" t="s">
        <v>145</v>
      </c>
      <c r="D106" s="179" t="s">
        <v>141</v>
      </c>
      <c r="E106" s="180" t="s">
        <v>159</v>
      </c>
      <c r="F106" s="181" t="s">
        <v>160</v>
      </c>
      <c r="G106" s="182" t="s">
        <v>144</v>
      </c>
      <c r="H106" s="183">
        <v>1</v>
      </c>
      <c r="I106" s="184"/>
      <c r="J106" s="185">
        <f>ROUND(I106*H106,2)</f>
        <v>0</v>
      </c>
      <c r="K106" s="181" t="s">
        <v>40</v>
      </c>
      <c r="L106" s="41"/>
      <c r="M106" s="186" t="s">
        <v>40</v>
      </c>
      <c r="N106" s="187" t="s">
        <v>51</v>
      </c>
      <c r="O106" s="67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0" t="s">
        <v>145</v>
      </c>
      <c r="AT106" s="190" t="s">
        <v>141</v>
      </c>
      <c r="AU106" s="190" t="s">
        <v>85</v>
      </c>
      <c r="AY106" s="19" t="s">
        <v>140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9" t="s">
        <v>145</v>
      </c>
      <c r="BK106" s="191">
        <f>ROUND(I106*H106,2)</f>
        <v>0</v>
      </c>
      <c r="BL106" s="19" t="s">
        <v>145</v>
      </c>
      <c r="BM106" s="190" t="s">
        <v>161</v>
      </c>
    </row>
    <row r="107" spans="1:65" s="2" customFormat="1">
      <c r="A107" s="36"/>
      <c r="B107" s="37"/>
      <c r="C107" s="38"/>
      <c r="D107" s="192" t="s">
        <v>147</v>
      </c>
      <c r="E107" s="38"/>
      <c r="F107" s="193" t="s">
        <v>160</v>
      </c>
      <c r="G107" s="38"/>
      <c r="H107" s="38"/>
      <c r="I107" s="194"/>
      <c r="J107" s="38"/>
      <c r="K107" s="38"/>
      <c r="L107" s="41"/>
      <c r="M107" s="195"/>
      <c r="N107" s="196"/>
      <c r="O107" s="67"/>
      <c r="P107" s="67"/>
      <c r="Q107" s="67"/>
      <c r="R107" s="67"/>
      <c r="S107" s="67"/>
      <c r="T107" s="6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147</v>
      </c>
      <c r="AU107" s="19" t="s">
        <v>85</v>
      </c>
    </row>
    <row r="108" spans="1:65" s="13" customFormat="1" ht="22.5">
      <c r="B108" s="197"/>
      <c r="C108" s="198"/>
      <c r="D108" s="192" t="s">
        <v>148</v>
      </c>
      <c r="E108" s="199" t="s">
        <v>40</v>
      </c>
      <c r="F108" s="200" t="s">
        <v>162</v>
      </c>
      <c r="G108" s="198"/>
      <c r="H108" s="199" t="s">
        <v>40</v>
      </c>
      <c r="I108" s="201"/>
      <c r="J108" s="198"/>
      <c r="K108" s="198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148</v>
      </c>
      <c r="AU108" s="206" t="s">
        <v>85</v>
      </c>
      <c r="AV108" s="13" t="s">
        <v>85</v>
      </c>
      <c r="AW108" s="13" t="s">
        <v>38</v>
      </c>
      <c r="AX108" s="13" t="s">
        <v>78</v>
      </c>
      <c r="AY108" s="206" t="s">
        <v>140</v>
      </c>
    </row>
    <row r="109" spans="1:65" s="14" customFormat="1">
      <c r="B109" s="207"/>
      <c r="C109" s="208"/>
      <c r="D109" s="192" t="s">
        <v>148</v>
      </c>
      <c r="E109" s="209" t="s">
        <v>40</v>
      </c>
      <c r="F109" s="210" t="s">
        <v>85</v>
      </c>
      <c r="G109" s="208"/>
      <c r="H109" s="211">
        <v>1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148</v>
      </c>
      <c r="AU109" s="217" t="s">
        <v>85</v>
      </c>
      <c r="AV109" s="14" t="s">
        <v>87</v>
      </c>
      <c r="AW109" s="14" t="s">
        <v>38</v>
      </c>
      <c r="AX109" s="14" t="s">
        <v>85</v>
      </c>
      <c r="AY109" s="217" t="s">
        <v>140</v>
      </c>
    </row>
    <row r="110" spans="1:65" s="12" customFormat="1" ht="22.9" customHeight="1">
      <c r="B110" s="165"/>
      <c r="C110" s="166"/>
      <c r="D110" s="167" t="s">
        <v>77</v>
      </c>
      <c r="E110" s="218" t="s">
        <v>163</v>
      </c>
      <c r="F110" s="218" t="s">
        <v>164</v>
      </c>
      <c r="G110" s="166"/>
      <c r="H110" s="166"/>
      <c r="I110" s="169"/>
      <c r="J110" s="219">
        <f>BK110</f>
        <v>0</v>
      </c>
      <c r="K110" s="166"/>
      <c r="L110" s="171"/>
      <c r="M110" s="172"/>
      <c r="N110" s="173"/>
      <c r="O110" s="173"/>
      <c r="P110" s="174">
        <f>SUM(P111:P114)</f>
        <v>0</v>
      </c>
      <c r="Q110" s="173"/>
      <c r="R110" s="174">
        <f>SUM(R111:R114)</f>
        <v>0</v>
      </c>
      <c r="S110" s="173"/>
      <c r="T110" s="175">
        <f>SUM(T111:T114)</f>
        <v>0</v>
      </c>
      <c r="AR110" s="176" t="s">
        <v>85</v>
      </c>
      <c r="AT110" s="177" t="s">
        <v>77</v>
      </c>
      <c r="AU110" s="177" t="s">
        <v>85</v>
      </c>
      <c r="AY110" s="176" t="s">
        <v>140</v>
      </c>
      <c r="BK110" s="178">
        <f>SUM(BK111:BK114)</f>
        <v>0</v>
      </c>
    </row>
    <row r="111" spans="1:65" s="2" customFormat="1" ht="16.5" customHeight="1">
      <c r="A111" s="36"/>
      <c r="B111" s="37"/>
      <c r="C111" s="179" t="s">
        <v>165</v>
      </c>
      <c r="D111" s="179" t="s">
        <v>141</v>
      </c>
      <c r="E111" s="180" t="s">
        <v>166</v>
      </c>
      <c r="F111" s="181" t="s">
        <v>167</v>
      </c>
      <c r="G111" s="182" t="s">
        <v>168</v>
      </c>
      <c r="H111" s="183">
        <v>17.55</v>
      </c>
      <c r="I111" s="184"/>
      <c r="J111" s="185">
        <f>ROUND(I111*H111,2)</f>
        <v>0</v>
      </c>
      <c r="K111" s="181" t="s">
        <v>40</v>
      </c>
      <c r="L111" s="41"/>
      <c r="M111" s="186" t="s">
        <v>40</v>
      </c>
      <c r="N111" s="187" t="s">
        <v>51</v>
      </c>
      <c r="O111" s="67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0" t="s">
        <v>145</v>
      </c>
      <c r="AT111" s="190" t="s">
        <v>141</v>
      </c>
      <c r="AU111" s="190" t="s">
        <v>87</v>
      </c>
      <c r="AY111" s="19" t="s">
        <v>140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9" t="s">
        <v>145</v>
      </c>
      <c r="BK111" s="191">
        <f>ROUND(I111*H111,2)</f>
        <v>0</v>
      </c>
      <c r="BL111" s="19" t="s">
        <v>145</v>
      </c>
      <c r="BM111" s="190" t="s">
        <v>169</v>
      </c>
    </row>
    <row r="112" spans="1:65" s="2" customFormat="1">
      <c r="A112" s="36"/>
      <c r="B112" s="37"/>
      <c r="C112" s="38"/>
      <c r="D112" s="192" t="s">
        <v>147</v>
      </c>
      <c r="E112" s="38"/>
      <c r="F112" s="193" t="s">
        <v>170</v>
      </c>
      <c r="G112" s="38"/>
      <c r="H112" s="38"/>
      <c r="I112" s="194"/>
      <c r="J112" s="38"/>
      <c r="K112" s="38"/>
      <c r="L112" s="41"/>
      <c r="M112" s="195"/>
      <c r="N112" s="196"/>
      <c r="O112" s="67"/>
      <c r="P112" s="67"/>
      <c r="Q112" s="67"/>
      <c r="R112" s="67"/>
      <c r="S112" s="67"/>
      <c r="T112" s="68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147</v>
      </c>
      <c r="AU112" s="19" t="s">
        <v>87</v>
      </c>
    </row>
    <row r="113" spans="1:65" s="13" customFormat="1" ht="22.5">
      <c r="B113" s="197"/>
      <c r="C113" s="198"/>
      <c r="D113" s="192" t="s">
        <v>148</v>
      </c>
      <c r="E113" s="199" t="s">
        <v>40</v>
      </c>
      <c r="F113" s="200" t="s">
        <v>171</v>
      </c>
      <c r="G113" s="198"/>
      <c r="H113" s="199" t="s">
        <v>40</v>
      </c>
      <c r="I113" s="201"/>
      <c r="J113" s="198"/>
      <c r="K113" s="198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148</v>
      </c>
      <c r="AU113" s="206" t="s">
        <v>87</v>
      </c>
      <c r="AV113" s="13" t="s">
        <v>85</v>
      </c>
      <c r="AW113" s="13" t="s">
        <v>38</v>
      </c>
      <c r="AX113" s="13" t="s">
        <v>78</v>
      </c>
      <c r="AY113" s="206" t="s">
        <v>140</v>
      </c>
    </row>
    <row r="114" spans="1:65" s="14" customFormat="1">
      <c r="B114" s="207"/>
      <c r="C114" s="208"/>
      <c r="D114" s="192" t="s">
        <v>148</v>
      </c>
      <c r="E114" s="209" t="s">
        <v>40</v>
      </c>
      <c r="F114" s="210" t="s">
        <v>172</v>
      </c>
      <c r="G114" s="208"/>
      <c r="H114" s="211">
        <v>17.55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148</v>
      </c>
      <c r="AU114" s="217" t="s">
        <v>87</v>
      </c>
      <c r="AV114" s="14" t="s">
        <v>87</v>
      </c>
      <c r="AW114" s="14" t="s">
        <v>38</v>
      </c>
      <c r="AX114" s="14" t="s">
        <v>85</v>
      </c>
      <c r="AY114" s="217" t="s">
        <v>140</v>
      </c>
    </row>
    <row r="115" spans="1:65" s="12" customFormat="1" ht="25.9" customHeight="1">
      <c r="B115" s="165"/>
      <c r="C115" s="166"/>
      <c r="D115" s="167" t="s">
        <v>77</v>
      </c>
      <c r="E115" s="168" t="s">
        <v>173</v>
      </c>
      <c r="F115" s="168" t="s">
        <v>174</v>
      </c>
      <c r="G115" s="166"/>
      <c r="H115" s="166"/>
      <c r="I115" s="169"/>
      <c r="J115" s="170">
        <f>BK115</f>
        <v>0</v>
      </c>
      <c r="K115" s="166"/>
      <c r="L115" s="171"/>
      <c r="M115" s="172"/>
      <c r="N115" s="173"/>
      <c r="O115" s="173"/>
      <c r="P115" s="174">
        <f>P116+P125+P132+P240</f>
        <v>0</v>
      </c>
      <c r="Q115" s="173"/>
      <c r="R115" s="174">
        <f>R116+R125+R132+R240</f>
        <v>22.318562</v>
      </c>
      <c r="S115" s="173"/>
      <c r="T115" s="175">
        <f>T116+T125+T132+T240</f>
        <v>24.750983999999995</v>
      </c>
      <c r="AR115" s="176" t="s">
        <v>87</v>
      </c>
      <c r="AT115" s="177" t="s">
        <v>77</v>
      </c>
      <c r="AU115" s="177" t="s">
        <v>78</v>
      </c>
      <c r="AY115" s="176" t="s">
        <v>140</v>
      </c>
      <c r="BK115" s="178">
        <f>BK116+BK125+BK132+BK240</f>
        <v>0</v>
      </c>
    </row>
    <row r="116" spans="1:65" s="12" customFormat="1" ht="22.9" customHeight="1">
      <c r="B116" s="165"/>
      <c r="C116" s="166"/>
      <c r="D116" s="167" t="s">
        <v>77</v>
      </c>
      <c r="E116" s="218" t="s">
        <v>175</v>
      </c>
      <c r="F116" s="218" t="s">
        <v>176</v>
      </c>
      <c r="G116" s="166"/>
      <c r="H116" s="166"/>
      <c r="I116" s="169"/>
      <c r="J116" s="219">
        <f>BK116</f>
        <v>0</v>
      </c>
      <c r="K116" s="166"/>
      <c r="L116" s="171"/>
      <c r="M116" s="172"/>
      <c r="N116" s="173"/>
      <c r="O116" s="173"/>
      <c r="P116" s="174">
        <f>SUM(P117:P124)</f>
        <v>0</v>
      </c>
      <c r="Q116" s="173"/>
      <c r="R116" s="174">
        <f>SUM(R117:R124)</f>
        <v>0</v>
      </c>
      <c r="S116" s="173"/>
      <c r="T116" s="175">
        <f>SUM(T117:T124)</f>
        <v>0</v>
      </c>
      <c r="AR116" s="176" t="s">
        <v>87</v>
      </c>
      <c r="AT116" s="177" t="s">
        <v>77</v>
      </c>
      <c r="AU116" s="177" t="s">
        <v>85</v>
      </c>
      <c r="AY116" s="176" t="s">
        <v>140</v>
      </c>
      <c r="BK116" s="178">
        <f>SUM(BK117:BK124)</f>
        <v>0</v>
      </c>
    </row>
    <row r="117" spans="1:65" s="2" customFormat="1" ht="16.5" customHeight="1">
      <c r="A117" s="36"/>
      <c r="B117" s="37"/>
      <c r="C117" s="179" t="s">
        <v>177</v>
      </c>
      <c r="D117" s="179" t="s">
        <v>141</v>
      </c>
      <c r="E117" s="180" t="s">
        <v>178</v>
      </c>
      <c r="F117" s="181" t="s">
        <v>179</v>
      </c>
      <c r="G117" s="182" t="s">
        <v>144</v>
      </c>
      <c r="H117" s="183">
        <v>2</v>
      </c>
      <c r="I117" s="184"/>
      <c r="J117" s="185">
        <f>ROUND(I117*H117,2)</f>
        <v>0</v>
      </c>
      <c r="K117" s="181" t="s">
        <v>40</v>
      </c>
      <c r="L117" s="41"/>
      <c r="M117" s="186" t="s">
        <v>40</v>
      </c>
      <c r="N117" s="187" t="s">
        <v>51</v>
      </c>
      <c r="O117" s="67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0" t="s">
        <v>180</v>
      </c>
      <c r="AT117" s="190" t="s">
        <v>141</v>
      </c>
      <c r="AU117" s="190" t="s">
        <v>87</v>
      </c>
      <c r="AY117" s="19" t="s">
        <v>140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9" t="s">
        <v>145</v>
      </c>
      <c r="BK117" s="191">
        <f>ROUND(I117*H117,2)</f>
        <v>0</v>
      </c>
      <c r="BL117" s="19" t="s">
        <v>180</v>
      </c>
      <c r="BM117" s="190" t="s">
        <v>181</v>
      </c>
    </row>
    <row r="118" spans="1:65" s="2" customFormat="1">
      <c r="A118" s="36"/>
      <c r="B118" s="37"/>
      <c r="C118" s="38"/>
      <c r="D118" s="192" t="s">
        <v>147</v>
      </c>
      <c r="E118" s="38"/>
      <c r="F118" s="193" t="s">
        <v>179</v>
      </c>
      <c r="G118" s="38"/>
      <c r="H118" s="38"/>
      <c r="I118" s="194"/>
      <c r="J118" s="38"/>
      <c r="K118" s="38"/>
      <c r="L118" s="41"/>
      <c r="M118" s="195"/>
      <c r="N118" s="196"/>
      <c r="O118" s="67"/>
      <c r="P118" s="67"/>
      <c r="Q118" s="67"/>
      <c r="R118" s="67"/>
      <c r="S118" s="67"/>
      <c r="T118" s="68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147</v>
      </c>
      <c r="AU118" s="19" t="s">
        <v>87</v>
      </c>
    </row>
    <row r="119" spans="1:65" s="13" customFormat="1">
      <c r="B119" s="197"/>
      <c r="C119" s="198"/>
      <c r="D119" s="192" t="s">
        <v>148</v>
      </c>
      <c r="E119" s="199" t="s">
        <v>40</v>
      </c>
      <c r="F119" s="200" t="s">
        <v>182</v>
      </c>
      <c r="G119" s="198"/>
      <c r="H119" s="199" t="s">
        <v>40</v>
      </c>
      <c r="I119" s="201"/>
      <c r="J119" s="198"/>
      <c r="K119" s="198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148</v>
      </c>
      <c r="AU119" s="206" t="s">
        <v>87</v>
      </c>
      <c r="AV119" s="13" t="s">
        <v>85</v>
      </c>
      <c r="AW119" s="13" t="s">
        <v>38</v>
      </c>
      <c r="AX119" s="13" t="s">
        <v>78</v>
      </c>
      <c r="AY119" s="206" t="s">
        <v>140</v>
      </c>
    </row>
    <row r="120" spans="1:65" s="14" customFormat="1">
      <c r="B120" s="207"/>
      <c r="C120" s="208"/>
      <c r="D120" s="192" t="s">
        <v>148</v>
      </c>
      <c r="E120" s="209" t="s">
        <v>40</v>
      </c>
      <c r="F120" s="210" t="s">
        <v>87</v>
      </c>
      <c r="G120" s="208"/>
      <c r="H120" s="211">
        <v>2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148</v>
      </c>
      <c r="AU120" s="217" t="s">
        <v>87</v>
      </c>
      <c r="AV120" s="14" t="s">
        <v>87</v>
      </c>
      <c r="AW120" s="14" t="s">
        <v>38</v>
      </c>
      <c r="AX120" s="14" t="s">
        <v>85</v>
      </c>
      <c r="AY120" s="217" t="s">
        <v>140</v>
      </c>
    </row>
    <row r="121" spans="1:65" s="2" customFormat="1" ht="16.5" customHeight="1">
      <c r="A121" s="36"/>
      <c r="B121" s="37"/>
      <c r="C121" s="179" t="s">
        <v>183</v>
      </c>
      <c r="D121" s="179" t="s">
        <v>141</v>
      </c>
      <c r="E121" s="180" t="s">
        <v>184</v>
      </c>
      <c r="F121" s="181" t="s">
        <v>185</v>
      </c>
      <c r="G121" s="182" t="s">
        <v>144</v>
      </c>
      <c r="H121" s="183">
        <v>2</v>
      </c>
      <c r="I121" s="184"/>
      <c r="J121" s="185">
        <f>ROUND(I121*H121,2)</f>
        <v>0</v>
      </c>
      <c r="K121" s="181" t="s">
        <v>40</v>
      </c>
      <c r="L121" s="41"/>
      <c r="M121" s="186" t="s">
        <v>40</v>
      </c>
      <c r="N121" s="187" t="s">
        <v>51</v>
      </c>
      <c r="O121" s="67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0" t="s">
        <v>180</v>
      </c>
      <c r="AT121" s="190" t="s">
        <v>141</v>
      </c>
      <c r="AU121" s="190" t="s">
        <v>87</v>
      </c>
      <c r="AY121" s="19" t="s">
        <v>140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9" t="s">
        <v>145</v>
      </c>
      <c r="BK121" s="191">
        <f>ROUND(I121*H121,2)</f>
        <v>0</v>
      </c>
      <c r="BL121" s="19" t="s">
        <v>180</v>
      </c>
      <c r="BM121" s="190" t="s">
        <v>186</v>
      </c>
    </row>
    <row r="122" spans="1:65" s="2" customFormat="1">
      <c r="A122" s="36"/>
      <c r="B122" s="37"/>
      <c r="C122" s="38"/>
      <c r="D122" s="192" t="s">
        <v>147</v>
      </c>
      <c r="E122" s="38"/>
      <c r="F122" s="193" t="s">
        <v>185</v>
      </c>
      <c r="G122" s="38"/>
      <c r="H122" s="38"/>
      <c r="I122" s="194"/>
      <c r="J122" s="38"/>
      <c r="K122" s="38"/>
      <c r="L122" s="41"/>
      <c r="M122" s="195"/>
      <c r="N122" s="196"/>
      <c r="O122" s="67"/>
      <c r="P122" s="67"/>
      <c r="Q122" s="67"/>
      <c r="R122" s="67"/>
      <c r="S122" s="67"/>
      <c r="T122" s="68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147</v>
      </c>
      <c r="AU122" s="19" t="s">
        <v>87</v>
      </c>
    </row>
    <row r="123" spans="1:65" s="13" customFormat="1">
      <c r="B123" s="197"/>
      <c r="C123" s="198"/>
      <c r="D123" s="192" t="s">
        <v>148</v>
      </c>
      <c r="E123" s="199" t="s">
        <v>40</v>
      </c>
      <c r="F123" s="200" t="s">
        <v>187</v>
      </c>
      <c r="G123" s="198"/>
      <c r="H123" s="199" t="s">
        <v>40</v>
      </c>
      <c r="I123" s="201"/>
      <c r="J123" s="198"/>
      <c r="K123" s="198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148</v>
      </c>
      <c r="AU123" s="206" t="s">
        <v>87</v>
      </c>
      <c r="AV123" s="13" t="s">
        <v>85</v>
      </c>
      <c r="AW123" s="13" t="s">
        <v>38</v>
      </c>
      <c r="AX123" s="13" t="s">
        <v>78</v>
      </c>
      <c r="AY123" s="206" t="s">
        <v>140</v>
      </c>
    </row>
    <row r="124" spans="1:65" s="14" customFormat="1">
      <c r="B124" s="207"/>
      <c r="C124" s="208"/>
      <c r="D124" s="192" t="s">
        <v>148</v>
      </c>
      <c r="E124" s="209" t="s">
        <v>40</v>
      </c>
      <c r="F124" s="210" t="s">
        <v>87</v>
      </c>
      <c r="G124" s="208"/>
      <c r="H124" s="211">
        <v>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148</v>
      </c>
      <c r="AU124" s="217" t="s">
        <v>87</v>
      </c>
      <c r="AV124" s="14" t="s">
        <v>87</v>
      </c>
      <c r="AW124" s="14" t="s">
        <v>38</v>
      </c>
      <c r="AX124" s="14" t="s">
        <v>85</v>
      </c>
      <c r="AY124" s="217" t="s">
        <v>140</v>
      </c>
    </row>
    <row r="125" spans="1:65" s="12" customFormat="1" ht="22.9" customHeight="1">
      <c r="B125" s="165"/>
      <c r="C125" s="166"/>
      <c r="D125" s="167" t="s">
        <v>77</v>
      </c>
      <c r="E125" s="218" t="s">
        <v>188</v>
      </c>
      <c r="F125" s="218" t="s">
        <v>189</v>
      </c>
      <c r="G125" s="166"/>
      <c r="H125" s="166"/>
      <c r="I125" s="169"/>
      <c r="J125" s="219">
        <f>BK125</f>
        <v>0</v>
      </c>
      <c r="K125" s="166"/>
      <c r="L125" s="171"/>
      <c r="M125" s="172"/>
      <c r="N125" s="173"/>
      <c r="O125" s="173"/>
      <c r="P125" s="174">
        <f>SUM(P126:P131)</f>
        <v>0</v>
      </c>
      <c r="Q125" s="173"/>
      <c r="R125" s="174">
        <f>SUM(R126:R131)</f>
        <v>7.5600000000000005E-4</v>
      </c>
      <c r="S125" s="173"/>
      <c r="T125" s="175">
        <f>SUM(T126:T131)</f>
        <v>0</v>
      </c>
      <c r="AR125" s="176" t="s">
        <v>87</v>
      </c>
      <c r="AT125" s="177" t="s">
        <v>77</v>
      </c>
      <c r="AU125" s="177" t="s">
        <v>85</v>
      </c>
      <c r="AY125" s="176" t="s">
        <v>140</v>
      </c>
      <c r="BK125" s="178">
        <f>SUM(BK126:BK131)</f>
        <v>0</v>
      </c>
    </row>
    <row r="126" spans="1:65" s="2" customFormat="1" ht="16.5" customHeight="1">
      <c r="A126" s="36"/>
      <c r="B126" s="37"/>
      <c r="C126" s="179" t="s">
        <v>190</v>
      </c>
      <c r="D126" s="179" t="s">
        <v>141</v>
      </c>
      <c r="E126" s="180" t="s">
        <v>191</v>
      </c>
      <c r="F126" s="181" t="s">
        <v>192</v>
      </c>
      <c r="G126" s="182" t="s">
        <v>193</v>
      </c>
      <c r="H126" s="183">
        <v>0.4</v>
      </c>
      <c r="I126" s="184"/>
      <c r="J126" s="185">
        <f>ROUND(I126*H126,2)</f>
        <v>0</v>
      </c>
      <c r="K126" s="181" t="s">
        <v>194</v>
      </c>
      <c r="L126" s="41"/>
      <c r="M126" s="186" t="s">
        <v>40</v>
      </c>
      <c r="N126" s="187" t="s">
        <v>51</v>
      </c>
      <c r="O126" s="67"/>
      <c r="P126" s="188">
        <f>O126*H126</f>
        <v>0</v>
      </c>
      <c r="Q126" s="188">
        <v>1.89E-3</v>
      </c>
      <c r="R126" s="188">
        <f>Q126*H126</f>
        <v>7.5600000000000005E-4</v>
      </c>
      <c r="S126" s="188">
        <v>0</v>
      </c>
      <c r="T126" s="18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0" t="s">
        <v>180</v>
      </c>
      <c r="AT126" s="190" t="s">
        <v>141</v>
      </c>
      <c r="AU126" s="190" t="s">
        <v>87</v>
      </c>
      <c r="AY126" s="19" t="s">
        <v>140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9" t="s">
        <v>145</v>
      </c>
      <c r="BK126" s="191">
        <f>ROUND(I126*H126,2)</f>
        <v>0</v>
      </c>
      <c r="BL126" s="19" t="s">
        <v>180</v>
      </c>
      <c r="BM126" s="190" t="s">
        <v>195</v>
      </c>
    </row>
    <row r="127" spans="1:65" s="2" customFormat="1">
      <c r="A127" s="36"/>
      <c r="B127" s="37"/>
      <c r="C127" s="38"/>
      <c r="D127" s="192" t="s">
        <v>147</v>
      </c>
      <c r="E127" s="38"/>
      <c r="F127" s="193" t="s">
        <v>196</v>
      </c>
      <c r="G127" s="38"/>
      <c r="H127" s="38"/>
      <c r="I127" s="194"/>
      <c r="J127" s="38"/>
      <c r="K127" s="38"/>
      <c r="L127" s="41"/>
      <c r="M127" s="195"/>
      <c r="N127" s="196"/>
      <c r="O127" s="67"/>
      <c r="P127" s="67"/>
      <c r="Q127" s="67"/>
      <c r="R127" s="67"/>
      <c r="S127" s="67"/>
      <c r="T127" s="68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147</v>
      </c>
      <c r="AU127" s="19" t="s">
        <v>87</v>
      </c>
    </row>
    <row r="128" spans="1:65" s="2" customFormat="1">
      <c r="A128" s="36"/>
      <c r="B128" s="37"/>
      <c r="C128" s="38"/>
      <c r="D128" s="220" t="s">
        <v>197</v>
      </c>
      <c r="E128" s="38"/>
      <c r="F128" s="221" t="s">
        <v>198</v>
      </c>
      <c r="G128" s="38"/>
      <c r="H128" s="38"/>
      <c r="I128" s="194"/>
      <c r="J128" s="38"/>
      <c r="K128" s="38"/>
      <c r="L128" s="41"/>
      <c r="M128" s="195"/>
      <c r="N128" s="196"/>
      <c r="O128" s="67"/>
      <c r="P128" s="67"/>
      <c r="Q128" s="67"/>
      <c r="R128" s="67"/>
      <c r="S128" s="67"/>
      <c r="T128" s="68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87</v>
      </c>
    </row>
    <row r="129" spans="1:65" s="13" customFormat="1">
      <c r="B129" s="197"/>
      <c r="C129" s="198"/>
      <c r="D129" s="192" t="s">
        <v>148</v>
      </c>
      <c r="E129" s="199" t="s">
        <v>40</v>
      </c>
      <c r="F129" s="200" t="s">
        <v>199</v>
      </c>
      <c r="G129" s="198"/>
      <c r="H129" s="199" t="s">
        <v>40</v>
      </c>
      <c r="I129" s="201"/>
      <c r="J129" s="198"/>
      <c r="K129" s="198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148</v>
      </c>
      <c r="AU129" s="206" t="s">
        <v>87</v>
      </c>
      <c r="AV129" s="13" t="s">
        <v>85</v>
      </c>
      <c r="AW129" s="13" t="s">
        <v>38</v>
      </c>
      <c r="AX129" s="13" t="s">
        <v>78</v>
      </c>
      <c r="AY129" s="206" t="s">
        <v>140</v>
      </c>
    </row>
    <row r="130" spans="1:65" s="13" customFormat="1">
      <c r="B130" s="197"/>
      <c r="C130" s="198"/>
      <c r="D130" s="192" t="s">
        <v>148</v>
      </c>
      <c r="E130" s="199" t="s">
        <v>40</v>
      </c>
      <c r="F130" s="200" t="s">
        <v>200</v>
      </c>
      <c r="G130" s="198"/>
      <c r="H130" s="199" t="s">
        <v>40</v>
      </c>
      <c r="I130" s="201"/>
      <c r="J130" s="198"/>
      <c r="K130" s="198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148</v>
      </c>
      <c r="AU130" s="206" t="s">
        <v>87</v>
      </c>
      <c r="AV130" s="13" t="s">
        <v>85</v>
      </c>
      <c r="AW130" s="13" t="s">
        <v>38</v>
      </c>
      <c r="AX130" s="13" t="s">
        <v>78</v>
      </c>
      <c r="AY130" s="206" t="s">
        <v>140</v>
      </c>
    </row>
    <row r="131" spans="1:65" s="14" customFormat="1">
      <c r="B131" s="207"/>
      <c r="C131" s="208"/>
      <c r="D131" s="192" t="s">
        <v>148</v>
      </c>
      <c r="E131" s="209" t="s">
        <v>40</v>
      </c>
      <c r="F131" s="210" t="s">
        <v>201</v>
      </c>
      <c r="G131" s="208"/>
      <c r="H131" s="211">
        <v>0.4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148</v>
      </c>
      <c r="AU131" s="217" t="s">
        <v>87</v>
      </c>
      <c r="AV131" s="14" t="s">
        <v>87</v>
      </c>
      <c r="AW131" s="14" t="s">
        <v>38</v>
      </c>
      <c r="AX131" s="14" t="s">
        <v>85</v>
      </c>
      <c r="AY131" s="217" t="s">
        <v>140</v>
      </c>
    </row>
    <row r="132" spans="1:65" s="12" customFormat="1" ht="22.9" customHeight="1">
      <c r="B132" s="165"/>
      <c r="C132" s="166"/>
      <c r="D132" s="167" t="s">
        <v>77</v>
      </c>
      <c r="E132" s="218" t="s">
        <v>202</v>
      </c>
      <c r="F132" s="218" t="s">
        <v>203</v>
      </c>
      <c r="G132" s="166"/>
      <c r="H132" s="166"/>
      <c r="I132" s="169"/>
      <c r="J132" s="219">
        <f>BK132</f>
        <v>0</v>
      </c>
      <c r="K132" s="166"/>
      <c r="L132" s="171"/>
      <c r="M132" s="172"/>
      <c r="N132" s="173"/>
      <c r="O132" s="173"/>
      <c r="P132" s="174">
        <f>SUM(P133:P239)</f>
        <v>0</v>
      </c>
      <c r="Q132" s="173"/>
      <c r="R132" s="174">
        <f>SUM(R133:R239)</f>
        <v>3.0045459999999999</v>
      </c>
      <c r="S132" s="173"/>
      <c r="T132" s="175">
        <f>SUM(T133:T239)</f>
        <v>0.70098400000000005</v>
      </c>
      <c r="AR132" s="176" t="s">
        <v>87</v>
      </c>
      <c r="AT132" s="177" t="s">
        <v>77</v>
      </c>
      <c r="AU132" s="177" t="s">
        <v>85</v>
      </c>
      <c r="AY132" s="176" t="s">
        <v>140</v>
      </c>
      <c r="BK132" s="178">
        <f>SUM(BK133:BK239)</f>
        <v>0</v>
      </c>
    </row>
    <row r="133" spans="1:65" s="2" customFormat="1" ht="16.5" customHeight="1">
      <c r="A133" s="36"/>
      <c r="B133" s="37"/>
      <c r="C133" s="179" t="s">
        <v>204</v>
      </c>
      <c r="D133" s="179" t="s">
        <v>141</v>
      </c>
      <c r="E133" s="180" t="s">
        <v>205</v>
      </c>
      <c r="F133" s="181" t="s">
        <v>206</v>
      </c>
      <c r="G133" s="182" t="s">
        <v>144</v>
      </c>
      <c r="H133" s="183">
        <v>1</v>
      </c>
      <c r="I133" s="184"/>
      <c r="J133" s="185">
        <f>ROUND(I133*H133,2)</f>
        <v>0</v>
      </c>
      <c r="K133" s="181" t="s">
        <v>40</v>
      </c>
      <c r="L133" s="41"/>
      <c r="M133" s="186" t="s">
        <v>40</v>
      </c>
      <c r="N133" s="187" t="s">
        <v>51</v>
      </c>
      <c r="O133" s="67"/>
      <c r="P133" s="188">
        <f>O133*H133</f>
        <v>0</v>
      </c>
      <c r="Q133" s="188">
        <v>6.0000000000000002E-5</v>
      </c>
      <c r="R133" s="188">
        <f>Q133*H133</f>
        <v>6.0000000000000002E-5</v>
      </c>
      <c r="S133" s="188">
        <v>0</v>
      </c>
      <c r="T133" s="18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0" t="s">
        <v>180</v>
      </c>
      <c r="AT133" s="190" t="s">
        <v>141</v>
      </c>
      <c r="AU133" s="190" t="s">
        <v>87</v>
      </c>
      <c r="AY133" s="19" t="s">
        <v>140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9" t="s">
        <v>145</v>
      </c>
      <c r="BK133" s="191">
        <f>ROUND(I133*H133,2)</f>
        <v>0</v>
      </c>
      <c r="BL133" s="19" t="s">
        <v>180</v>
      </c>
      <c r="BM133" s="190" t="s">
        <v>207</v>
      </c>
    </row>
    <row r="134" spans="1:65" s="2" customFormat="1">
      <c r="A134" s="36"/>
      <c r="B134" s="37"/>
      <c r="C134" s="38"/>
      <c r="D134" s="192" t="s">
        <v>147</v>
      </c>
      <c r="E134" s="38"/>
      <c r="F134" s="193" t="s">
        <v>206</v>
      </c>
      <c r="G134" s="38"/>
      <c r="H134" s="38"/>
      <c r="I134" s="194"/>
      <c r="J134" s="38"/>
      <c r="K134" s="38"/>
      <c r="L134" s="41"/>
      <c r="M134" s="195"/>
      <c r="N134" s="196"/>
      <c r="O134" s="67"/>
      <c r="P134" s="67"/>
      <c r="Q134" s="67"/>
      <c r="R134" s="67"/>
      <c r="S134" s="67"/>
      <c r="T134" s="68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147</v>
      </c>
      <c r="AU134" s="19" t="s">
        <v>87</v>
      </c>
    </row>
    <row r="135" spans="1:65" s="13" customFormat="1" ht="22.5">
      <c r="B135" s="197"/>
      <c r="C135" s="198"/>
      <c r="D135" s="192" t="s">
        <v>148</v>
      </c>
      <c r="E135" s="199" t="s">
        <v>40</v>
      </c>
      <c r="F135" s="200" t="s">
        <v>208</v>
      </c>
      <c r="G135" s="198"/>
      <c r="H135" s="199" t="s">
        <v>40</v>
      </c>
      <c r="I135" s="201"/>
      <c r="J135" s="198"/>
      <c r="K135" s="198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148</v>
      </c>
      <c r="AU135" s="206" t="s">
        <v>87</v>
      </c>
      <c r="AV135" s="13" t="s">
        <v>85</v>
      </c>
      <c r="AW135" s="13" t="s">
        <v>38</v>
      </c>
      <c r="AX135" s="13" t="s">
        <v>78</v>
      </c>
      <c r="AY135" s="206" t="s">
        <v>140</v>
      </c>
    </row>
    <row r="136" spans="1:65" s="14" customFormat="1">
      <c r="B136" s="207"/>
      <c r="C136" s="208"/>
      <c r="D136" s="192" t="s">
        <v>148</v>
      </c>
      <c r="E136" s="209" t="s">
        <v>40</v>
      </c>
      <c r="F136" s="210" t="s">
        <v>85</v>
      </c>
      <c r="G136" s="208"/>
      <c r="H136" s="211">
        <v>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148</v>
      </c>
      <c r="AU136" s="217" t="s">
        <v>87</v>
      </c>
      <c r="AV136" s="14" t="s">
        <v>87</v>
      </c>
      <c r="AW136" s="14" t="s">
        <v>38</v>
      </c>
      <c r="AX136" s="14" t="s">
        <v>85</v>
      </c>
      <c r="AY136" s="217" t="s">
        <v>140</v>
      </c>
    </row>
    <row r="137" spans="1:65" s="2" customFormat="1" ht="16.5" customHeight="1">
      <c r="A137" s="36"/>
      <c r="B137" s="37"/>
      <c r="C137" s="179" t="s">
        <v>209</v>
      </c>
      <c r="D137" s="179" t="s">
        <v>141</v>
      </c>
      <c r="E137" s="180" t="s">
        <v>210</v>
      </c>
      <c r="F137" s="181" t="s">
        <v>211</v>
      </c>
      <c r="G137" s="182" t="s">
        <v>144</v>
      </c>
      <c r="H137" s="183">
        <v>1</v>
      </c>
      <c r="I137" s="184"/>
      <c r="J137" s="185">
        <f>ROUND(I137*H137,2)</f>
        <v>0</v>
      </c>
      <c r="K137" s="181" t="s">
        <v>40</v>
      </c>
      <c r="L137" s="41"/>
      <c r="M137" s="186" t="s">
        <v>40</v>
      </c>
      <c r="N137" s="187" t="s">
        <v>51</v>
      </c>
      <c r="O137" s="67"/>
      <c r="P137" s="188">
        <f>O137*H137</f>
        <v>0</v>
      </c>
      <c r="Q137" s="188">
        <v>6.0000000000000002E-5</v>
      </c>
      <c r="R137" s="188">
        <f>Q137*H137</f>
        <v>6.0000000000000002E-5</v>
      </c>
      <c r="S137" s="188">
        <v>0</v>
      </c>
      <c r="T137" s="18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0" t="s">
        <v>180</v>
      </c>
      <c r="AT137" s="190" t="s">
        <v>141</v>
      </c>
      <c r="AU137" s="190" t="s">
        <v>87</v>
      </c>
      <c r="AY137" s="19" t="s">
        <v>140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9" t="s">
        <v>145</v>
      </c>
      <c r="BK137" s="191">
        <f>ROUND(I137*H137,2)</f>
        <v>0</v>
      </c>
      <c r="BL137" s="19" t="s">
        <v>180</v>
      </c>
      <c r="BM137" s="190" t="s">
        <v>212</v>
      </c>
    </row>
    <row r="138" spans="1:65" s="2" customFormat="1">
      <c r="A138" s="36"/>
      <c r="B138" s="37"/>
      <c r="C138" s="38"/>
      <c r="D138" s="192" t="s">
        <v>147</v>
      </c>
      <c r="E138" s="38"/>
      <c r="F138" s="193" t="s">
        <v>211</v>
      </c>
      <c r="G138" s="38"/>
      <c r="H138" s="38"/>
      <c r="I138" s="194"/>
      <c r="J138" s="38"/>
      <c r="K138" s="38"/>
      <c r="L138" s="41"/>
      <c r="M138" s="195"/>
      <c r="N138" s="196"/>
      <c r="O138" s="67"/>
      <c r="P138" s="67"/>
      <c r="Q138" s="67"/>
      <c r="R138" s="67"/>
      <c r="S138" s="67"/>
      <c r="T138" s="68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147</v>
      </c>
      <c r="AU138" s="19" t="s">
        <v>87</v>
      </c>
    </row>
    <row r="139" spans="1:65" s="13" customFormat="1">
      <c r="B139" s="197"/>
      <c r="C139" s="198"/>
      <c r="D139" s="192" t="s">
        <v>148</v>
      </c>
      <c r="E139" s="199" t="s">
        <v>40</v>
      </c>
      <c r="F139" s="200" t="s">
        <v>213</v>
      </c>
      <c r="G139" s="198"/>
      <c r="H139" s="199" t="s">
        <v>40</v>
      </c>
      <c r="I139" s="201"/>
      <c r="J139" s="198"/>
      <c r="K139" s="198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148</v>
      </c>
      <c r="AU139" s="206" t="s">
        <v>87</v>
      </c>
      <c r="AV139" s="13" t="s">
        <v>85</v>
      </c>
      <c r="AW139" s="13" t="s">
        <v>38</v>
      </c>
      <c r="AX139" s="13" t="s">
        <v>78</v>
      </c>
      <c r="AY139" s="206" t="s">
        <v>140</v>
      </c>
    </row>
    <row r="140" spans="1:65" s="14" customFormat="1">
      <c r="B140" s="207"/>
      <c r="C140" s="208"/>
      <c r="D140" s="192" t="s">
        <v>148</v>
      </c>
      <c r="E140" s="209" t="s">
        <v>40</v>
      </c>
      <c r="F140" s="210" t="s">
        <v>85</v>
      </c>
      <c r="G140" s="208"/>
      <c r="H140" s="211">
        <v>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148</v>
      </c>
      <c r="AU140" s="217" t="s">
        <v>87</v>
      </c>
      <c r="AV140" s="14" t="s">
        <v>87</v>
      </c>
      <c r="AW140" s="14" t="s">
        <v>38</v>
      </c>
      <c r="AX140" s="14" t="s">
        <v>85</v>
      </c>
      <c r="AY140" s="217" t="s">
        <v>140</v>
      </c>
    </row>
    <row r="141" spans="1:65" s="2" customFormat="1" ht="16.5" customHeight="1">
      <c r="A141" s="36"/>
      <c r="B141" s="37"/>
      <c r="C141" s="179" t="s">
        <v>214</v>
      </c>
      <c r="D141" s="179" t="s">
        <v>141</v>
      </c>
      <c r="E141" s="180" t="s">
        <v>215</v>
      </c>
      <c r="F141" s="181" t="s">
        <v>216</v>
      </c>
      <c r="G141" s="182" t="s">
        <v>144</v>
      </c>
      <c r="H141" s="183">
        <v>1</v>
      </c>
      <c r="I141" s="184"/>
      <c r="J141" s="185">
        <f>ROUND(I141*H141,2)</f>
        <v>0</v>
      </c>
      <c r="K141" s="181" t="s">
        <v>40</v>
      </c>
      <c r="L141" s="41"/>
      <c r="M141" s="186" t="s">
        <v>40</v>
      </c>
      <c r="N141" s="187" t="s">
        <v>51</v>
      </c>
      <c r="O141" s="67"/>
      <c r="P141" s="188">
        <f>O141*H141</f>
        <v>0</v>
      </c>
      <c r="Q141" s="188">
        <v>0.6</v>
      </c>
      <c r="R141" s="188">
        <f>Q141*H141</f>
        <v>0.6</v>
      </c>
      <c r="S141" s="188">
        <v>0</v>
      </c>
      <c r="T141" s="18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0" t="s">
        <v>180</v>
      </c>
      <c r="AT141" s="190" t="s">
        <v>141</v>
      </c>
      <c r="AU141" s="190" t="s">
        <v>87</v>
      </c>
      <c r="AY141" s="19" t="s">
        <v>140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9" t="s">
        <v>145</v>
      </c>
      <c r="BK141" s="191">
        <f>ROUND(I141*H141,2)</f>
        <v>0</v>
      </c>
      <c r="BL141" s="19" t="s">
        <v>180</v>
      </c>
      <c r="BM141" s="190" t="s">
        <v>217</v>
      </c>
    </row>
    <row r="142" spans="1:65" s="2" customFormat="1">
      <c r="A142" s="36"/>
      <c r="B142" s="37"/>
      <c r="C142" s="38"/>
      <c r="D142" s="192" t="s">
        <v>147</v>
      </c>
      <c r="E142" s="38"/>
      <c r="F142" s="193" t="s">
        <v>216</v>
      </c>
      <c r="G142" s="38"/>
      <c r="H142" s="38"/>
      <c r="I142" s="194"/>
      <c r="J142" s="38"/>
      <c r="K142" s="38"/>
      <c r="L142" s="41"/>
      <c r="M142" s="195"/>
      <c r="N142" s="196"/>
      <c r="O142" s="67"/>
      <c r="P142" s="67"/>
      <c r="Q142" s="67"/>
      <c r="R142" s="67"/>
      <c r="S142" s="67"/>
      <c r="T142" s="6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147</v>
      </c>
      <c r="AU142" s="19" t="s">
        <v>87</v>
      </c>
    </row>
    <row r="143" spans="1:65" s="13" customFormat="1">
      <c r="B143" s="197"/>
      <c r="C143" s="198"/>
      <c r="D143" s="192" t="s">
        <v>148</v>
      </c>
      <c r="E143" s="199" t="s">
        <v>40</v>
      </c>
      <c r="F143" s="200" t="s">
        <v>218</v>
      </c>
      <c r="G143" s="198"/>
      <c r="H143" s="199" t="s">
        <v>40</v>
      </c>
      <c r="I143" s="201"/>
      <c r="J143" s="198"/>
      <c r="K143" s="198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148</v>
      </c>
      <c r="AU143" s="206" t="s">
        <v>87</v>
      </c>
      <c r="AV143" s="13" t="s">
        <v>85</v>
      </c>
      <c r="AW143" s="13" t="s">
        <v>38</v>
      </c>
      <c r="AX143" s="13" t="s">
        <v>78</v>
      </c>
      <c r="AY143" s="206" t="s">
        <v>140</v>
      </c>
    </row>
    <row r="144" spans="1:65" s="13" customFormat="1">
      <c r="B144" s="197"/>
      <c r="C144" s="198"/>
      <c r="D144" s="192" t="s">
        <v>148</v>
      </c>
      <c r="E144" s="199" t="s">
        <v>40</v>
      </c>
      <c r="F144" s="200" t="s">
        <v>219</v>
      </c>
      <c r="G144" s="198"/>
      <c r="H144" s="199" t="s">
        <v>40</v>
      </c>
      <c r="I144" s="201"/>
      <c r="J144" s="198"/>
      <c r="K144" s="198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148</v>
      </c>
      <c r="AU144" s="206" t="s">
        <v>87</v>
      </c>
      <c r="AV144" s="13" t="s">
        <v>85</v>
      </c>
      <c r="AW144" s="13" t="s">
        <v>38</v>
      </c>
      <c r="AX144" s="13" t="s">
        <v>78</v>
      </c>
      <c r="AY144" s="206" t="s">
        <v>140</v>
      </c>
    </row>
    <row r="145" spans="1:65" s="13" customFormat="1">
      <c r="B145" s="197"/>
      <c r="C145" s="198"/>
      <c r="D145" s="192" t="s">
        <v>148</v>
      </c>
      <c r="E145" s="199" t="s">
        <v>40</v>
      </c>
      <c r="F145" s="200" t="s">
        <v>220</v>
      </c>
      <c r="G145" s="198"/>
      <c r="H145" s="199" t="s">
        <v>40</v>
      </c>
      <c r="I145" s="201"/>
      <c r="J145" s="198"/>
      <c r="K145" s="198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148</v>
      </c>
      <c r="AU145" s="206" t="s">
        <v>87</v>
      </c>
      <c r="AV145" s="13" t="s">
        <v>85</v>
      </c>
      <c r="AW145" s="13" t="s">
        <v>38</v>
      </c>
      <c r="AX145" s="13" t="s">
        <v>78</v>
      </c>
      <c r="AY145" s="206" t="s">
        <v>140</v>
      </c>
    </row>
    <row r="146" spans="1:65" s="14" customFormat="1">
      <c r="B146" s="207"/>
      <c r="C146" s="208"/>
      <c r="D146" s="192" t="s">
        <v>148</v>
      </c>
      <c r="E146" s="209" t="s">
        <v>40</v>
      </c>
      <c r="F146" s="210" t="s">
        <v>85</v>
      </c>
      <c r="G146" s="208"/>
      <c r="H146" s="211">
        <v>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148</v>
      </c>
      <c r="AU146" s="217" t="s">
        <v>87</v>
      </c>
      <c r="AV146" s="14" t="s">
        <v>87</v>
      </c>
      <c r="AW146" s="14" t="s">
        <v>38</v>
      </c>
      <c r="AX146" s="14" t="s">
        <v>85</v>
      </c>
      <c r="AY146" s="217" t="s">
        <v>140</v>
      </c>
    </row>
    <row r="147" spans="1:65" s="2" customFormat="1" ht="16.5" customHeight="1">
      <c r="A147" s="36"/>
      <c r="B147" s="37"/>
      <c r="C147" s="179" t="s">
        <v>221</v>
      </c>
      <c r="D147" s="179" t="s">
        <v>141</v>
      </c>
      <c r="E147" s="180" t="s">
        <v>222</v>
      </c>
      <c r="F147" s="181" t="s">
        <v>223</v>
      </c>
      <c r="G147" s="182" t="s">
        <v>144</v>
      </c>
      <c r="H147" s="183">
        <v>1</v>
      </c>
      <c r="I147" s="184"/>
      <c r="J147" s="185">
        <f>ROUND(I147*H147,2)</f>
        <v>0</v>
      </c>
      <c r="K147" s="181" t="s">
        <v>40</v>
      </c>
      <c r="L147" s="41"/>
      <c r="M147" s="186" t="s">
        <v>40</v>
      </c>
      <c r="N147" s="187" t="s">
        <v>51</v>
      </c>
      <c r="O147" s="67"/>
      <c r="P147" s="188">
        <f>O147*H147</f>
        <v>0</v>
      </c>
      <c r="Q147" s="188">
        <v>0.6</v>
      </c>
      <c r="R147" s="188">
        <f>Q147*H147</f>
        <v>0.6</v>
      </c>
      <c r="S147" s="188">
        <v>0</v>
      </c>
      <c r="T147" s="18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0" t="s">
        <v>180</v>
      </c>
      <c r="AT147" s="190" t="s">
        <v>141</v>
      </c>
      <c r="AU147" s="190" t="s">
        <v>87</v>
      </c>
      <c r="AY147" s="19" t="s">
        <v>140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9" t="s">
        <v>145</v>
      </c>
      <c r="BK147" s="191">
        <f>ROUND(I147*H147,2)</f>
        <v>0</v>
      </c>
      <c r="BL147" s="19" t="s">
        <v>180</v>
      </c>
      <c r="BM147" s="190" t="s">
        <v>224</v>
      </c>
    </row>
    <row r="148" spans="1:65" s="2" customFormat="1">
      <c r="A148" s="36"/>
      <c r="B148" s="37"/>
      <c r="C148" s="38"/>
      <c r="D148" s="192" t="s">
        <v>147</v>
      </c>
      <c r="E148" s="38"/>
      <c r="F148" s="193" t="s">
        <v>223</v>
      </c>
      <c r="G148" s="38"/>
      <c r="H148" s="38"/>
      <c r="I148" s="194"/>
      <c r="J148" s="38"/>
      <c r="K148" s="38"/>
      <c r="L148" s="41"/>
      <c r="M148" s="195"/>
      <c r="N148" s="196"/>
      <c r="O148" s="67"/>
      <c r="P148" s="67"/>
      <c r="Q148" s="67"/>
      <c r="R148" s="67"/>
      <c r="S148" s="67"/>
      <c r="T148" s="68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147</v>
      </c>
      <c r="AU148" s="19" t="s">
        <v>87</v>
      </c>
    </row>
    <row r="149" spans="1:65" s="13" customFormat="1">
      <c r="B149" s="197"/>
      <c r="C149" s="198"/>
      <c r="D149" s="192" t="s">
        <v>148</v>
      </c>
      <c r="E149" s="199" t="s">
        <v>40</v>
      </c>
      <c r="F149" s="200" t="s">
        <v>225</v>
      </c>
      <c r="G149" s="198"/>
      <c r="H149" s="199" t="s">
        <v>40</v>
      </c>
      <c r="I149" s="201"/>
      <c r="J149" s="198"/>
      <c r="K149" s="198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148</v>
      </c>
      <c r="AU149" s="206" t="s">
        <v>87</v>
      </c>
      <c r="AV149" s="13" t="s">
        <v>85</v>
      </c>
      <c r="AW149" s="13" t="s">
        <v>38</v>
      </c>
      <c r="AX149" s="13" t="s">
        <v>78</v>
      </c>
      <c r="AY149" s="206" t="s">
        <v>140</v>
      </c>
    </row>
    <row r="150" spans="1:65" s="14" customFormat="1">
      <c r="B150" s="207"/>
      <c r="C150" s="208"/>
      <c r="D150" s="192" t="s">
        <v>148</v>
      </c>
      <c r="E150" s="209" t="s">
        <v>40</v>
      </c>
      <c r="F150" s="210" t="s">
        <v>85</v>
      </c>
      <c r="G150" s="208"/>
      <c r="H150" s="211">
        <v>1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148</v>
      </c>
      <c r="AU150" s="217" t="s">
        <v>87</v>
      </c>
      <c r="AV150" s="14" t="s">
        <v>87</v>
      </c>
      <c r="AW150" s="14" t="s">
        <v>38</v>
      </c>
      <c r="AX150" s="14" t="s">
        <v>85</v>
      </c>
      <c r="AY150" s="217" t="s">
        <v>140</v>
      </c>
    </row>
    <row r="151" spans="1:65" s="2" customFormat="1" ht="16.5" customHeight="1">
      <c r="A151" s="36"/>
      <c r="B151" s="37"/>
      <c r="C151" s="179" t="s">
        <v>226</v>
      </c>
      <c r="D151" s="179" t="s">
        <v>141</v>
      </c>
      <c r="E151" s="180" t="s">
        <v>227</v>
      </c>
      <c r="F151" s="181" t="s">
        <v>228</v>
      </c>
      <c r="G151" s="182" t="s">
        <v>144</v>
      </c>
      <c r="H151" s="183">
        <v>1</v>
      </c>
      <c r="I151" s="184"/>
      <c r="J151" s="185">
        <f>ROUND(I151*H151,2)</f>
        <v>0</v>
      </c>
      <c r="K151" s="181" t="s">
        <v>40</v>
      </c>
      <c r="L151" s="41"/>
      <c r="M151" s="186" t="s">
        <v>40</v>
      </c>
      <c r="N151" s="187" t="s">
        <v>51</v>
      </c>
      <c r="O151" s="67"/>
      <c r="P151" s="188">
        <f>O151*H151</f>
        <v>0</v>
      </c>
      <c r="Q151" s="188">
        <v>0.01</v>
      </c>
      <c r="R151" s="188">
        <f>Q151*H151</f>
        <v>0.01</v>
      </c>
      <c r="S151" s="188">
        <v>0</v>
      </c>
      <c r="T151" s="18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0" t="s">
        <v>180</v>
      </c>
      <c r="AT151" s="190" t="s">
        <v>141</v>
      </c>
      <c r="AU151" s="190" t="s">
        <v>87</v>
      </c>
      <c r="AY151" s="19" t="s">
        <v>140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9" t="s">
        <v>145</v>
      </c>
      <c r="BK151" s="191">
        <f>ROUND(I151*H151,2)</f>
        <v>0</v>
      </c>
      <c r="BL151" s="19" t="s">
        <v>180</v>
      </c>
      <c r="BM151" s="190" t="s">
        <v>229</v>
      </c>
    </row>
    <row r="152" spans="1:65" s="2" customFormat="1">
      <c r="A152" s="36"/>
      <c r="B152" s="37"/>
      <c r="C152" s="38"/>
      <c r="D152" s="192" t="s">
        <v>147</v>
      </c>
      <c r="E152" s="38"/>
      <c r="F152" s="193" t="s">
        <v>228</v>
      </c>
      <c r="G152" s="38"/>
      <c r="H152" s="38"/>
      <c r="I152" s="194"/>
      <c r="J152" s="38"/>
      <c r="K152" s="38"/>
      <c r="L152" s="41"/>
      <c r="M152" s="195"/>
      <c r="N152" s="196"/>
      <c r="O152" s="67"/>
      <c r="P152" s="67"/>
      <c r="Q152" s="67"/>
      <c r="R152" s="67"/>
      <c r="S152" s="67"/>
      <c r="T152" s="6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147</v>
      </c>
      <c r="AU152" s="19" t="s">
        <v>87</v>
      </c>
    </row>
    <row r="153" spans="1:65" s="13" customFormat="1">
      <c r="B153" s="197"/>
      <c r="C153" s="198"/>
      <c r="D153" s="192" t="s">
        <v>148</v>
      </c>
      <c r="E153" s="199" t="s">
        <v>40</v>
      </c>
      <c r="F153" s="200" t="s">
        <v>230</v>
      </c>
      <c r="G153" s="198"/>
      <c r="H153" s="199" t="s">
        <v>40</v>
      </c>
      <c r="I153" s="201"/>
      <c r="J153" s="198"/>
      <c r="K153" s="198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148</v>
      </c>
      <c r="AU153" s="206" t="s">
        <v>87</v>
      </c>
      <c r="AV153" s="13" t="s">
        <v>85</v>
      </c>
      <c r="AW153" s="13" t="s">
        <v>38</v>
      </c>
      <c r="AX153" s="13" t="s">
        <v>78</v>
      </c>
      <c r="AY153" s="206" t="s">
        <v>140</v>
      </c>
    </row>
    <row r="154" spans="1:65" s="14" customFormat="1">
      <c r="B154" s="207"/>
      <c r="C154" s="208"/>
      <c r="D154" s="192" t="s">
        <v>148</v>
      </c>
      <c r="E154" s="209" t="s">
        <v>40</v>
      </c>
      <c r="F154" s="210" t="s">
        <v>85</v>
      </c>
      <c r="G154" s="208"/>
      <c r="H154" s="211">
        <v>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148</v>
      </c>
      <c r="AU154" s="217" t="s">
        <v>87</v>
      </c>
      <c r="AV154" s="14" t="s">
        <v>87</v>
      </c>
      <c r="AW154" s="14" t="s">
        <v>38</v>
      </c>
      <c r="AX154" s="14" t="s">
        <v>85</v>
      </c>
      <c r="AY154" s="217" t="s">
        <v>140</v>
      </c>
    </row>
    <row r="155" spans="1:65" s="2" customFormat="1" ht="16.5" customHeight="1">
      <c r="A155" s="36"/>
      <c r="B155" s="37"/>
      <c r="C155" s="179" t="s">
        <v>231</v>
      </c>
      <c r="D155" s="179" t="s">
        <v>141</v>
      </c>
      <c r="E155" s="180" t="s">
        <v>232</v>
      </c>
      <c r="F155" s="181" t="s">
        <v>233</v>
      </c>
      <c r="G155" s="182" t="s">
        <v>144</v>
      </c>
      <c r="H155" s="183">
        <v>1</v>
      </c>
      <c r="I155" s="184"/>
      <c r="J155" s="185">
        <f>ROUND(I155*H155,2)</f>
        <v>0</v>
      </c>
      <c r="K155" s="181" t="s">
        <v>40</v>
      </c>
      <c r="L155" s="41"/>
      <c r="M155" s="186" t="s">
        <v>40</v>
      </c>
      <c r="N155" s="187" t="s">
        <v>51</v>
      </c>
      <c r="O155" s="67"/>
      <c r="P155" s="188">
        <f>O155*H155</f>
        <v>0</v>
      </c>
      <c r="Q155" s="188">
        <v>0.375</v>
      </c>
      <c r="R155" s="188">
        <f>Q155*H155</f>
        <v>0.375</v>
      </c>
      <c r="S155" s="188">
        <v>0</v>
      </c>
      <c r="T155" s="18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0" t="s">
        <v>180</v>
      </c>
      <c r="AT155" s="190" t="s">
        <v>141</v>
      </c>
      <c r="AU155" s="190" t="s">
        <v>87</v>
      </c>
      <c r="AY155" s="19" t="s">
        <v>140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9" t="s">
        <v>145</v>
      </c>
      <c r="BK155" s="191">
        <f>ROUND(I155*H155,2)</f>
        <v>0</v>
      </c>
      <c r="BL155" s="19" t="s">
        <v>180</v>
      </c>
      <c r="BM155" s="190" t="s">
        <v>234</v>
      </c>
    </row>
    <row r="156" spans="1:65" s="2" customFormat="1">
      <c r="A156" s="36"/>
      <c r="B156" s="37"/>
      <c r="C156" s="38"/>
      <c r="D156" s="192" t="s">
        <v>147</v>
      </c>
      <c r="E156" s="38"/>
      <c r="F156" s="193" t="s">
        <v>233</v>
      </c>
      <c r="G156" s="38"/>
      <c r="H156" s="38"/>
      <c r="I156" s="194"/>
      <c r="J156" s="38"/>
      <c r="K156" s="38"/>
      <c r="L156" s="41"/>
      <c r="M156" s="195"/>
      <c r="N156" s="196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147</v>
      </c>
      <c r="AU156" s="19" t="s">
        <v>87</v>
      </c>
    </row>
    <row r="157" spans="1:65" s="13" customFormat="1" ht="22.5">
      <c r="B157" s="197"/>
      <c r="C157" s="198"/>
      <c r="D157" s="192" t="s">
        <v>148</v>
      </c>
      <c r="E157" s="199" t="s">
        <v>40</v>
      </c>
      <c r="F157" s="200" t="s">
        <v>235</v>
      </c>
      <c r="G157" s="198"/>
      <c r="H157" s="199" t="s">
        <v>40</v>
      </c>
      <c r="I157" s="201"/>
      <c r="J157" s="198"/>
      <c r="K157" s="198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148</v>
      </c>
      <c r="AU157" s="206" t="s">
        <v>87</v>
      </c>
      <c r="AV157" s="13" t="s">
        <v>85</v>
      </c>
      <c r="AW157" s="13" t="s">
        <v>38</v>
      </c>
      <c r="AX157" s="13" t="s">
        <v>78</v>
      </c>
      <c r="AY157" s="206" t="s">
        <v>140</v>
      </c>
    </row>
    <row r="158" spans="1:65" s="13" customFormat="1">
      <c r="B158" s="197"/>
      <c r="C158" s="198"/>
      <c r="D158" s="192" t="s">
        <v>148</v>
      </c>
      <c r="E158" s="199" t="s">
        <v>40</v>
      </c>
      <c r="F158" s="200" t="s">
        <v>236</v>
      </c>
      <c r="G158" s="198"/>
      <c r="H158" s="199" t="s">
        <v>40</v>
      </c>
      <c r="I158" s="201"/>
      <c r="J158" s="198"/>
      <c r="K158" s="198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148</v>
      </c>
      <c r="AU158" s="206" t="s">
        <v>87</v>
      </c>
      <c r="AV158" s="13" t="s">
        <v>85</v>
      </c>
      <c r="AW158" s="13" t="s">
        <v>38</v>
      </c>
      <c r="AX158" s="13" t="s">
        <v>78</v>
      </c>
      <c r="AY158" s="206" t="s">
        <v>140</v>
      </c>
    </row>
    <row r="159" spans="1:65" s="14" customFormat="1">
      <c r="B159" s="207"/>
      <c r="C159" s="208"/>
      <c r="D159" s="192" t="s">
        <v>148</v>
      </c>
      <c r="E159" s="209" t="s">
        <v>40</v>
      </c>
      <c r="F159" s="210" t="s">
        <v>85</v>
      </c>
      <c r="G159" s="208"/>
      <c r="H159" s="211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148</v>
      </c>
      <c r="AU159" s="217" t="s">
        <v>87</v>
      </c>
      <c r="AV159" s="14" t="s">
        <v>87</v>
      </c>
      <c r="AW159" s="14" t="s">
        <v>38</v>
      </c>
      <c r="AX159" s="14" t="s">
        <v>85</v>
      </c>
      <c r="AY159" s="217" t="s">
        <v>140</v>
      </c>
    </row>
    <row r="160" spans="1:65" s="2" customFormat="1" ht="16.5" customHeight="1">
      <c r="A160" s="36"/>
      <c r="B160" s="37"/>
      <c r="C160" s="179" t="s">
        <v>8</v>
      </c>
      <c r="D160" s="179" t="s">
        <v>141</v>
      </c>
      <c r="E160" s="180" t="s">
        <v>237</v>
      </c>
      <c r="F160" s="181" t="s">
        <v>238</v>
      </c>
      <c r="G160" s="182" t="s">
        <v>144</v>
      </c>
      <c r="H160" s="183">
        <v>1</v>
      </c>
      <c r="I160" s="184"/>
      <c r="J160" s="185">
        <f>ROUND(I160*H160,2)</f>
        <v>0</v>
      </c>
      <c r="K160" s="181" t="s">
        <v>40</v>
      </c>
      <c r="L160" s="41"/>
      <c r="M160" s="186" t="s">
        <v>40</v>
      </c>
      <c r="N160" s="187" t="s">
        <v>51</v>
      </c>
      <c r="O160" s="67"/>
      <c r="P160" s="188">
        <f>O160*H160</f>
        <v>0</v>
      </c>
      <c r="Q160" s="188">
        <v>0.6</v>
      </c>
      <c r="R160" s="188">
        <f>Q160*H160</f>
        <v>0.6</v>
      </c>
      <c r="S160" s="188">
        <v>0</v>
      </c>
      <c r="T160" s="18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0" t="s">
        <v>180</v>
      </c>
      <c r="AT160" s="190" t="s">
        <v>141</v>
      </c>
      <c r="AU160" s="190" t="s">
        <v>87</v>
      </c>
      <c r="AY160" s="19" t="s">
        <v>140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9" t="s">
        <v>145</v>
      </c>
      <c r="BK160" s="191">
        <f>ROUND(I160*H160,2)</f>
        <v>0</v>
      </c>
      <c r="BL160" s="19" t="s">
        <v>180</v>
      </c>
      <c r="BM160" s="190" t="s">
        <v>239</v>
      </c>
    </row>
    <row r="161" spans="1:65" s="2" customFormat="1">
      <c r="A161" s="36"/>
      <c r="B161" s="37"/>
      <c r="C161" s="38"/>
      <c r="D161" s="192" t="s">
        <v>147</v>
      </c>
      <c r="E161" s="38"/>
      <c r="F161" s="193" t="s">
        <v>240</v>
      </c>
      <c r="G161" s="38"/>
      <c r="H161" s="38"/>
      <c r="I161" s="194"/>
      <c r="J161" s="38"/>
      <c r="K161" s="38"/>
      <c r="L161" s="41"/>
      <c r="M161" s="195"/>
      <c r="N161" s="196"/>
      <c r="O161" s="67"/>
      <c r="P161" s="67"/>
      <c r="Q161" s="67"/>
      <c r="R161" s="67"/>
      <c r="S161" s="67"/>
      <c r="T161" s="68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147</v>
      </c>
      <c r="AU161" s="19" t="s">
        <v>87</v>
      </c>
    </row>
    <row r="162" spans="1:65" s="13" customFormat="1" ht="22.5">
      <c r="B162" s="197"/>
      <c r="C162" s="198"/>
      <c r="D162" s="192" t="s">
        <v>148</v>
      </c>
      <c r="E162" s="199" t="s">
        <v>40</v>
      </c>
      <c r="F162" s="200" t="s">
        <v>241</v>
      </c>
      <c r="G162" s="198"/>
      <c r="H162" s="199" t="s">
        <v>40</v>
      </c>
      <c r="I162" s="201"/>
      <c r="J162" s="198"/>
      <c r="K162" s="198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148</v>
      </c>
      <c r="AU162" s="206" t="s">
        <v>87</v>
      </c>
      <c r="AV162" s="13" t="s">
        <v>85</v>
      </c>
      <c r="AW162" s="13" t="s">
        <v>38</v>
      </c>
      <c r="AX162" s="13" t="s">
        <v>78</v>
      </c>
      <c r="AY162" s="206" t="s">
        <v>140</v>
      </c>
    </row>
    <row r="163" spans="1:65" s="14" customFormat="1">
      <c r="B163" s="207"/>
      <c r="C163" s="208"/>
      <c r="D163" s="192" t="s">
        <v>148</v>
      </c>
      <c r="E163" s="209" t="s">
        <v>40</v>
      </c>
      <c r="F163" s="210" t="s">
        <v>85</v>
      </c>
      <c r="G163" s="208"/>
      <c r="H163" s="211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148</v>
      </c>
      <c r="AU163" s="217" t="s">
        <v>87</v>
      </c>
      <c r="AV163" s="14" t="s">
        <v>87</v>
      </c>
      <c r="AW163" s="14" t="s">
        <v>38</v>
      </c>
      <c r="AX163" s="14" t="s">
        <v>85</v>
      </c>
      <c r="AY163" s="217" t="s">
        <v>140</v>
      </c>
    </row>
    <row r="164" spans="1:65" s="2" customFormat="1" ht="16.5" customHeight="1">
      <c r="A164" s="36"/>
      <c r="B164" s="37"/>
      <c r="C164" s="179" t="s">
        <v>180</v>
      </c>
      <c r="D164" s="179" t="s">
        <v>141</v>
      </c>
      <c r="E164" s="180" t="s">
        <v>242</v>
      </c>
      <c r="F164" s="181" t="s">
        <v>243</v>
      </c>
      <c r="G164" s="182" t="s">
        <v>244</v>
      </c>
      <c r="H164" s="183">
        <v>45.8</v>
      </c>
      <c r="I164" s="184"/>
      <c r="J164" s="185">
        <f>ROUND(I164*H164,2)</f>
        <v>0</v>
      </c>
      <c r="K164" s="181" t="s">
        <v>194</v>
      </c>
      <c r="L164" s="41"/>
      <c r="M164" s="186" t="s">
        <v>40</v>
      </c>
      <c r="N164" s="187" t="s">
        <v>51</v>
      </c>
      <c r="O164" s="67"/>
      <c r="P164" s="188">
        <f>O164*H164</f>
        <v>0</v>
      </c>
      <c r="Q164" s="188">
        <v>6.9999999999999994E-5</v>
      </c>
      <c r="R164" s="188">
        <f>Q164*H164</f>
        <v>3.2059999999999996E-3</v>
      </c>
      <c r="S164" s="188">
        <v>0</v>
      </c>
      <c r="T164" s="18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0" t="s">
        <v>180</v>
      </c>
      <c r="AT164" s="190" t="s">
        <v>141</v>
      </c>
      <c r="AU164" s="190" t="s">
        <v>87</v>
      </c>
      <c r="AY164" s="19" t="s">
        <v>140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9" t="s">
        <v>145</v>
      </c>
      <c r="BK164" s="191">
        <f>ROUND(I164*H164,2)</f>
        <v>0</v>
      </c>
      <c r="BL164" s="19" t="s">
        <v>180</v>
      </c>
      <c r="BM164" s="190" t="s">
        <v>245</v>
      </c>
    </row>
    <row r="165" spans="1:65" s="2" customFormat="1">
      <c r="A165" s="36"/>
      <c r="B165" s="37"/>
      <c r="C165" s="38"/>
      <c r="D165" s="192" t="s">
        <v>147</v>
      </c>
      <c r="E165" s="38"/>
      <c r="F165" s="193" t="s">
        <v>246</v>
      </c>
      <c r="G165" s="38"/>
      <c r="H165" s="38"/>
      <c r="I165" s="194"/>
      <c r="J165" s="38"/>
      <c r="K165" s="38"/>
      <c r="L165" s="41"/>
      <c r="M165" s="195"/>
      <c r="N165" s="196"/>
      <c r="O165" s="67"/>
      <c r="P165" s="67"/>
      <c r="Q165" s="67"/>
      <c r="R165" s="67"/>
      <c r="S165" s="67"/>
      <c r="T165" s="68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147</v>
      </c>
      <c r="AU165" s="19" t="s">
        <v>87</v>
      </c>
    </row>
    <row r="166" spans="1:65" s="2" customFormat="1">
      <c r="A166" s="36"/>
      <c r="B166" s="37"/>
      <c r="C166" s="38"/>
      <c r="D166" s="220" t="s">
        <v>197</v>
      </c>
      <c r="E166" s="38"/>
      <c r="F166" s="221" t="s">
        <v>247</v>
      </c>
      <c r="G166" s="38"/>
      <c r="H166" s="38"/>
      <c r="I166" s="194"/>
      <c r="J166" s="38"/>
      <c r="K166" s="38"/>
      <c r="L166" s="41"/>
      <c r="M166" s="195"/>
      <c r="N166" s="196"/>
      <c r="O166" s="67"/>
      <c r="P166" s="67"/>
      <c r="Q166" s="67"/>
      <c r="R166" s="67"/>
      <c r="S166" s="67"/>
      <c r="T166" s="68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87</v>
      </c>
    </row>
    <row r="167" spans="1:65" s="13" customFormat="1">
      <c r="B167" s="197"/>
      <c r="C167" s="198"/>
      <c r="D167" s="192" t="s">
        <v>148</v>
      </c>
      <c r="E167" s="199" t="s">
        <v>40</v>
      </c>
      <c r="F167" s="200" t="s">
        <v>248</v>
      </c>
      <c r="G167" s="198"/>
      <c r="H167" s="199" t="s">
        <v>40</v>
      </c>
      <c r="I167" s="201"/>
      <c r="J167" s="198"/>
      <c r="K167" s="198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148</v>
      </c>
      <c r="AU167" s="206" t="s">
        <v>87</v>
      </c>
      <c r="AV167" s="13" t="s">
        <v>85</v>
      </c>
      <c r="AW167" s="13" t="s">
        <v>38</v>
      </c>
      <c r="AX167" s="13" t="s">
        <v>78</v>
      </c>
      <c r="AY167" s="206" t="s">
        <v>140</v>
      </c>
    </row>
    <row r="168" spans="1:65" s="14" customFormat="1">
      <c r="B168" s="207"/>
      <c r="C168" s="208"/>
      <c r="D168" s="192" t="s">
        <v>148</v>
      </c>
      <c r="E168" s="209" t="s">
        <v>40</v>
      </c>
      <c r="F168" s="210" t="s">
        <v>249</v>
      </c>
      <c r="G168" s="208"/>
      <c r="H168" s="211">
        <v>6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148</v>
      </c>
      <c r="AU168" s="217" t="s">
        <v>87</v>
      </c>
      <c r="AV168" s="14" t="s">
        <v>87</v>
      </c>
      <c r="AW168" s="14" t="s">
        <v>38</v>
      </c>
      <c r="AX168" s="14" t="s">
        <v>78</v>
      </c>
      <c r="AY168" s="217" t="s">
        <v>140</v>
      </c>
    </row>
    <row r="169" spans="1:65" s="13" customFormat="1">
      <c r="B169" s="197"/>
      <c r="C169" s="198"/>
      <c r="D169" s="192" t="s">
        <v>148</v>
      </c>
      <c r="E169" s="199" t="s">
        <v>40</v>
      </c>
      <c r="F169" s="200" t="s">
        <v>250</v>
      </c>
      <c r="G169" s="198"/>
      <c r="H169" s="199" t="s">
        <v>40</v>
      </c>
      <c r="I169" s="201"/>
      <c r="J169" s="198"/>
      <c r="K169" s="198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148</v>
      </c>
      <c r="AU169" s="206" t="s">
        <v>87</v>
      </c>
      <c r="AV169" s="13" t="s">
        <v>85</v>
      </c>
      <c r="AW169" s="13" t="s">
        <v>38</v>
      </c>
      <c r="AX169" s="13" t="s">
        <v>78</v>
      </c>
      <c r="AY169" s="206" t="s">
        <v>140</v>
      </c>
    </row>
    <row r="170" spans="1:65" s="13" customFormat="1">
      <c r="B170" s="197"/>
      <c r="C170" s="198"/>
      <c r="D170" s="192" t="s">
        <v>148</v>
      </c>
      <c r="E170" s="199" t="s">
        <v>40</v>
      </c>
      <c r="F170" s="200" t="s">
        <v>251</v>
      </c>
      <c r="G170" s="198"/>
      <c r="H170" s="199" t="s">
        <v>40</v>
      </c>
      <c r="I170" s="201"/>
      <c r="J170" s="198"/>
      <c r="K170" s="198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148</v>
      </c>
      <c r="AU170" s="206" t="s">
        <v>87</v>
      </c>
      <c r="AV170" s="13" t="s">
        <v>85</v>
      </c>
      <c r="AW170" s="13" t="s">
        <v>38</v>
      </c>
      <c r="AX170" s="13" t="s">
        <v>78</v>
      </c>
      <c r="AY170" s="206" t="s">
        <v>140</v>
      </c>
    </row>
    <row r="171" spans="1:65" s="14" customFormat="1">
      <c r="B171" s="207"/>
      <c r="C171" s="208"/>
      <c r="D171" s="192" t="s">
        <v>148</v>
      </c>
      <c r="E171" s="209" t="s">
        <v>40</v>
      </c>
      <c r="F171" s="210" t="s">
        <v>252</v>
      </c>
      <c r="G171" s="208"/>
      <c r="H171" s="211">
        <v>5.6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148</v>
      </c>
      <c r="AU171" s="217" t="s">
        <v>87</v>
      </c>
      <c r="AV171" s="14" t="s">
        <v>87</v>
      </c>
      <c r="AW171" s="14" t="s">
        <v>38</v>
      </c>
      <c r="AX171" s="14" t="s">
        <v>78</v>
      </c>
      <c r="AY171" s="217" t="s">
        <v>140</v>
      </c>
    </row>
    <row r="172" spans="1:65" s="13" customFormat="1">
      <c r="B172" s="197"/>
      <c r="C172" s="198"/>
      <c r="D172" s="192" t="s">
        <v>148</v>
      </c>
      <c r="E172" s="199" t="s">
        <v>40</v>
      </c>
      <c r="F172" s="200" t="s">
        <v>253</v>
      </c>
      <c r="G172" s="198"/>
      <c r="H172" s="199" t="s">
        <v>40</v>
      </c>
      <c r="I172" s="201"/>
      <c r="J172" s="198"/>
      <c r="K172" s="198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148</v>
      </c>
      <c r="AU172" s="206" t="s">
        <v>87</v>
      </c>
      <c r="AV172" s="13" t="s">
        <v>85</v>
      </c>
      <c r="AW172" s="13" t="s">
        <v>38</v>
      </c>
      <c r="AX172" s="13" t="s">
        <v>78</v>
      </c>
      <c r="AY172" s="206" t="s">
        <v>140</v>
      </c>
    </row>
    <row r="173" spans="1:65" s="14" customFormat="1">
      <c r="B173" s="207"/>
      <c r="C173" s="208"/>
      <c r="D173" s="192" t="s">
        <v>148</v>
      </c>
      <c r="E173" s="209" t="s">
        <v>40</v>
      </c>
      <c r="F173" s="210" t="s">
        <v>254</v>
      </c>
      <c r="G173" s="208"/>
      <c r="H173" s="211">
        <v>4.2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148</v>
      </c>
      <c r="AU173" s="217" t="s">
        <v>87</v>
      </c>
      <c r="AV173" s="14" t="s">
        <v>87</v>
      </c>
      <c r="AW173" s="14" t="s">
        <v>38</v>
      </c>
      <c r="AX173" s="14" t="s">
        <v>78</v>
      </c>
      <c r="AY173" s="217" t="s">
        <v>140</v>
      </c>
    </row>
    <row r="174" spans="1:65" s="15" customFormat="1">
      <c r="B174" s="222"/>
      <c r="C174" s="223"/>
      <c r="D174" s="192" t="s">
        <v>148</v>
      </c>
      <c r="E174" s="224" t="s">
        <v>40</v>
      </c>
      <c r="F174" s="225" t="s">
        <v>255</v>
      </c>
      <c r="G174" s="223"/>
      <c r="H174" s="226">
        <v>15.8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148</v>
      </c>
      <c r="AU174" s="232" t="s">
        <v>87</v>
      </c>
      <c r="AV174" s="15" t="s">
        <v>154</v>
      </c>
      <c r="AW174" s="15" t="s">
        <v>38</v>
      </c>
      <c r="AX174" s="15" t="s">
        <v>78</v>
      </c>
      <c r="AY174" s="232" t="s">
        <v>140</v>
      </c>
    </row>
    <row r="175" spans="1:65" s="13" customFormat="1">
      <c r="B175" s="197"/>
      <c r="C175" s="198"/>
      <c r="D175" s="192" t="s">
        <v>148</v>
      </c>
      <c r="E175" s="199" t="s">
        <v>40</v>
      </c>
      <c r="F175" s="200" t="s">
        <v>256</v>
      </c>
      <c r="G175" s="198"/>
      <c r="H175" s="199" t="s">
        <v>40</v>
      </c>
      <c r="I175" s="201"/>
      <c r="J175" s="198"/>
      <c r="K175" s="198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148</v>
      </c>
      <c r="AU175" s="206" t="s">
        <v>87</v>
      </c>
      <c r="AV175" s="13" t="s">
        <v>85</v>
      </c>
      <c r="AW175" s="13" t="s">
        <v>38</v>
      </c>
      <c r="AX175" s="13" t="s">
        <v>78</v>
      </c>
      <c r="AY175" s="206" t="s">
        <v>140</v>
      </c>
    </row>
    <row r="176" spans="1:65" s="14" customFormat="1">
      <c r="B176" s="207"/>
      <c r="C176" s="208"/>
      <c r="D176" s="192" t="s">
        <v>148</v>
      </c>
      <c r="E176" s="209" t="s">
        <v>40</v>
      </c>
      <c r="F176" s="210" t="s">
        <v>257</v>
      </c>
      <c r="G176" s="208"/>
      <c r="H176" s="211">
        <v>30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148</v>
      </c>
      <c r="AU176" s="217" t="s">
        <v>87</v>
      </c>
      <c r="AV176" s="14" t="s">
        <v>87</v>
      </c>
      <c r="AW176" s="14" t="s">
        <v>38</v>
      </c>
      <c r="AX176" s="14" t="s">
        <v>78</v>
      </c>
      <c r="AY176" s="217" t="s">
        <v>140</v>
      </c>
    </row>
    <row r="177" spans="1:65" s="16" customFormat="1">
      <c r="B177" s="233"/>
      <c r="C177" s="234"/>
      <c r="D177" s="192" t="s">
        <v>148</v>
      </c>
      <c r="E177" s="235" t="s">
        <v>40</v>
      </c>
      <c r="F177" s="236" t="s">
        <v>258</v>
      </c>
      <c r="G177" s="234"/>
      <c r="H177" s="237">
        <v>45.8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148</v>
      </c>
      <c r="AU177" s="243" t="s">
        <v>87</v>
      </c>
      <c r="AV177" s="16" t="s">
        <v>145</v>
      </c>
      <c r="AW177" s="16" t="s">
        <v>38</v>
      </c>
      <c r="AX177" s="16" t="s">
        <v>85</v>
      </c>
      <c r="AY177" s="243" t="s">
        <v>140</v>
      </c>
    </row>
    <row r="178" spans="1:65" s="2" customFormat="1" ht="16.5" customHeight="1">
      <c r="A178" s="36"/>
      <c r="B178" s="37"/>
      <c r="C178" s="244" t="s">
        <v>259</v>
      </c>
      <c r="D178" s="244" t="s">
        <v>260</v>
      </c>
      <c r="E178" s="245" t="s">
        <v>261</v>
      </c>
      <c r="F178" s="246" t="s">
        <v>262</v>
      </c>
      <c r="G178" s="247" t="s">
        <v>168</v>
      </c>
      <c r="H178" s="248">
        <v>6.0000000000000001E-3</v>
      </c>
      <c r="I178" s="249"/>
      <c r="J178" s="250">
        <f>ROUND(I178*H178,2)</f>
        <v>0</v>
      </c>
      <c r="K178" s="246" t="s">
        <v>40</v>
      </c>
      <c r="L178" s="251"/>
      <c r="M178" s="252" t="s">
        <v>40</v>
      </c>
      <c r="N178" s="253" t="s">
        <v>51</v>
      </c>
      <c r="O178" s="67"/>
      <c r="P178" s="188">
        <f>O178*H178</f>
        <v>0</v>
      </c>
      <c r="Q178" s="188">
        <v>1</v>
      </c>
      <c r="R178" s="188">
        <f>Q178*H178</f>
        <v>6.0000000000000001E-3</v>
      </c>
      <c r="S178" s="188">
        <v>0</v>
      </c>
      <c r="T178" s="18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0" t="s">
        <v>263</v>
      </c>
      <c r="AT178" s="190" t="s">
        <v>260</v>
      </c>
      <c r="AU178" s="190" t="s">
        <v>87</v>
      </c>
      <c r="AY178" s="19" t="s">
        <v>140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9" t="s">
        <v>145</v>
      </c>
      <c r="BK178" s="191">
        <f>ROUND(I178*H178,2)</f>
        <v>0</v>
      </c>
      <c r="BL178" s="19" t="s">
        <v>180</v>
      </c>
      <c r="BM178" s="190" t="s">
        <v>264</v>
      </c>
    </row>
    <row r="179" spans="1:65" s="2" customFormat="1">
      <c r="A179" s="36"/>
      <c r="B179" s="37"/>
      <c r="C179" s="38"/>
      <c r="D179" s="192" t="s">
        <v>147</v>
      </c>
      <c r="E179" s="38"/>
      <c r="F179" s="193" t="s">
        <v>262</v>
      </c>
      <c r="G179" s="38"/>
      <c r="H179" s="38"/>
      <c r="I179" s="194"/>
      <c r="J179" s="38"/>
      <c r="K179" s="38"/>
      <c r="L179" s="41"/>
      <c r="M179" s="195"/>
      <c r="N179" s="196"/>
      <c r="O179" s="67"/>
      <c r="P179" s="67"/>
      <c r="Q179" s="67"/>
      <c r="R179" s="67"/>
      <c r="S179" s="67"/>
      <c r="T179" s="68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147</v>
      </c>
      <c r="AU179" s="19" t="s">
        <v>87</v>
      </c>
    </row>
    <row r="180" spans="1:65" s="13" customFormat="1">
      <c r="B180" s="197"/>
      <c r="C180" s="198"/>
      <c r="D180" s="192" t="s">
        <v>148</v>
      </c>
      <c r="E180" s="199" t="s">
        <v>40</v>
      </c>
      <c r="F180" s="200" t="s">
        <v>265</v>
      </c>
      <c r="G180" s="198"/>
      <c r="H180" s="199" t="s">
        <v>40</v>
      </c>
      <c r="I180" s="201"/>
      <c r="J180" s="198"/>
      <c r="K180" s="198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148</v>
      </c>
      <c r="AU180" s="206" t="s">
        <v>87</v>
      </c>
      <c r="AV180" s="13" t="s">
        <v>85</v>
      </c>
      <c r="AW180" s="13" t="s">
        <v>38</v>
      </c>
      <c r="AX180" s="13" t="s">
        <v>78</v>
      </c>
      <c r="AY180" s="206" t="s">
        <v>140</v>
      </c>
    </row>
    <row r="181" spans="1:65" s="13" customFormat="1">
      <c r="B181" s="197"/>
      <c r="C181" s="198"/>
      <c r="D181" s="192" t="s">
        <v>148</v>
      </c>
      <c r="E181" s="199" t="s">
        <v>40</v>
      </c>
      <c r="F181" s="200" t="s">
        <v>251</v>
      </c>
      <c r="G181" s="198"/>
      <c r="H181" s="199" t="s">
        <v>40</v>
      </c>
      <c r="I181" s="201"/>
      <c r="J181" s="198"/>
      <c r="K181" s="198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148</v>
      </c>
      <c r="AU181" s="206" t="s">
        <v>87</v>
      </c>
      <c r="AV181" s="13" t="s">
        <v>85</v>
      </c>
      <c r="AW181" s="13" t="s">
        <v>38</v>
      </c>
      <c r="AX181" s="13" t="s">
        <v>78</v>
      </c>
      <c r="AY181" s="206" t="s">
        <v>140</v>
      </c>
    </row>
    <row r="182" spans="1:65" s="14" customFormat="1">
      <c r="B182" s="207"/>
      <c r="C182" s="208"/>
      <c r="D182" s="192" t="s">
        <v>148</v>
      </c>
      <c r="E182" s="209" t="s">
        <v>40</v>
      </c>
      <c r="F182" s="210" t="s">
        <v>266</v>
      </c>
      <c r="G182" s="208"/>
      <c r="H182" s="211">
        <v>6.0000000000000001E-3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148</v>
      </c>
      <c r="AU182" s="217" t="s">
        <v>87</v>
      </c>
      <c r="AV182" s="14" t="s">
        <v>87</v>
      </c>
      <c r="AW182" s="14" t="s">
        <v>38</v>
      </c>
      <c r="AX182" s="14" t="s">
        <v>85</v>
      </c>
      <c r="AY182" s="217" t="s">
        <v>140</v>
      </c>
    </row>
    <row r="183" spans="1:65" s="2" customFormat="1" ht="16.5" customHeight="1">
      <c r="A183" s="36"/>
      <c r="B183" s="37"/>
      <c r="C183" s="244" t="s">
        <v>267</v>
      </c>
      <c r="D183" s="244" t="s">
        <v>260</v>
      </c>
      <c r="E183" s="245" t="s">
        <v>268</v>
      </c>
      <c r="F183" s="246" t="s">
        <v>269</v>
      </c>
      <c r="G183" s="247" t="s">
        <v>168</v>
      </c>
      <c r="H183" s="248">
        <v>4.0000000000000001E-3</v>
      </c>
      <c r="I183" s="249"/>
      <c r="J183" s="250">
        <f>ROUND(I183*H183,2)</f>
        <v>0</v>
      </c>
      <c r="K183" s="246" t="s">
        <v>40</v>
      </c>
      <c r="L183" s="251"/>
      <c r="M183" s="252" t="s">
        <v>40</v>
      </c>
      <c r="N183" s="253" t="s">
        <v>51</v>
      </c>
      <c r="O183" s="67"/>
      <c r="P183" s="188">
        <f>O183*H183</f>
        <v>0</v>
      </c>
      <c r="Q183" s="188">
        <v>1</v>
      </c>
      <c r="R183" s="188">
        <f>Q183*H183</f>
        <v>4.0000000000000001E-3</v>
      </c>
      <c r="S183" s="188">
        <v>0</v>
      </c>
      <c r="T183" s="18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0" t="s">
        <v>263</v>
      </c>
      <c r="AT183" s="190" t="s">
        <v>260</v>
      </c>
      <c r="AU183" s="190" t="s">
        <v>87</v>
      </c>
      <c r="AY183" s="19" t="s">
        <v>140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9" t="s">
        <v>145</v>
      </c>
      <c r="BK183" s="191">
        <f>ROUND(I183*H183,2)</f>
        <v>0</v>
      </c>
      <c r="BL183" s="19" t="s">
        <v>180</v>
      </c>
      <c r="BM183" s="190" t="s">
        <v>270</v>
      </c>
    </row>
    <row r="184" spans="1:65" s="2" customFormat="1">
      <c r="A184" s="36"/>
      <c r="B184" s="37"/>
      <c r="C184" s="38"/>
      <c r="D184" s="192" t="s">
        <v>147</v>
      </c>
      <c r="E184" s="38"/>
      <c r="F184" s="193" t="s">
        <v>269</v>
      </c>
      <c r="G184" s="38"/>
      <c r="H184" s="38"/>
      <c r="I184" s="194"/>
      <c r="J184" s="38"/>
      <c r="K184" s="38"/>
      <c r="L184" s="41"/>
      <c r="M184" s="195"/>
      <c r="N184" s="196"/>
      <c r="O184" s="67"/>
      <c r="P184" s="67"/>
      <c r="Q184" s="67"/>
      <c r="R184" s="67"/>
      <c r="S184" s="67"/>
      <c r="T184" s="68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147</v>
      </c>
      <c r="AU184" s="19" t="s">
        <v>87</v>
      </c>
    </row>
    <row r="185" spans="1:65" s="13" customFormat="1">
      <c r="B185" s="197"/>
      <c r="C185" s="198"/>
      <c r="D185" s="192" t="s">
        <v>148</v>
      </c>
      <c r="E185" s="199" t="s">
        <v>40</v>
      </c>
      <c r="F185" s="200" t="s">
        <v>265</v>
      </c>
      <c r="G185" s="198"/>
      <c r="H185" s="199" t="s">
        <v>40</v>
      </c>
      <c r="I185" s="201"/>
      <c r="J185" s="198"/>
      <c r="K185" s="198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148</v>
      </c>
      <c r="AU185" s="206" t="s">
        <v>87</v>
      </c>
      <c r="AV185" s="13" t="s">
        <v>85</v>
      </c>
      <c r="AW185" s="13" t="s">
        <v>38</v>
      </c>
      <c r="AX185" s="13" t="s">
        <v>78</v>
      </c>
      <c r="AY185" s="206" t="s">
        <v>140</v>
      </c>
    </row>
    <row r="186" spans="1:65" s="13" customFormat="1">
      <c r="B186" s="197"/>
      <c r="C186" s="198"/>
      <c r="D186" s="192" t="s">
        <v>148</v>
      </c>
      <c r="E186" s="199" t="s">
        <v>40</v>
      </c>
      <c r="F186" s="200" t="s">
        <v>253</v>
      </c>
      <c r="G186" s="198"/>
      <c r="H186" s="199" t="s">
        <v>40</v>
      </c>
      <c r="I186" s="201"/>
      <c r="J186" s="198"/>
      <c r="K186" s="198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148</v>
      </c>
      <c r="AU186" s="206" t="s">
        <v>87</v>
      </c>
      <c r="AV186" s="13" t="s">
        <v>85</v>
      </c>
      <c r="AW186" s="13" t="s">
        <v>38</v>
      </c>
      <c r="AX186" s="13" t="s">
        <v>78</v>
      </c>
      <c r="AY186" s="206" t="s">
        <v>140</v>
      </c>
    </row>
    <row r="187" spans="1:65" s="14" customFormat="1">
      <c r="B187" s="207"/>
      <c r="C187" s="208"/>
      <c r="D187" s="192" t="s">
        <v>148</v>
      </c>
      <c r="E187" s="209" t="s">
        <v>40</v>
      </c>
      <c r="F187" s="210" t="s">
        <v>271</v>
      </c>
      <c r="G187" s="208"/>
      <c r="H187" s="211">
        <v>4.0000000000000001E-3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148</v>
      </c>
      <c r="AU187" s="217" t="s">
        <v>87</v>
      </c>
      <c r="AV187" s="14" t="s">
        <v>87</v>
      </c>
      <c r="AW187" s="14" t="s">
        <v>38</v>
      </c>
      <c r="AX187" s="14" t="s">
        <v>85</v>
      </c>
      <c r="AY187" s="217" t="s">
        <v>140</v>
      </c>
    </row>
    <row r="188" spans="1:65" s="2" customFormat="1" ht="16.5" customHeight="1">
      <c r="A188" s="36"/>
      <c r="B188" s="37"/>
      <c r="C188" s="244" t="s">
        <v>272</v>
      </c>
      <c r="D188" s="244" t="s">
        <v>260</v>
      </c>
      <c r="E188" s="245" t="s">
        <v>273</v>
      </c>
      <c r="F188" s="246" t="s">
        <v>274</v>
      </c>
      <c r="G188" s="247" t="s">
        <v>168</v>
      </c>
      <c r="H188" s="248">
        <v>0.03</v>
      </c>
      <c r="I188" s="249"/>
      <c r="J188" s="250">
        <f>ROUND(I188*H188,2)</f>
        <v>0</v>
      </c>
      <c r="K188" s="246" t="s">
        <v>40</v>
      </c>
      <c r="L188" s="251"/>
      <c r="M188" s="252" t="s">
        <v>40</v>
      </c>
      <c r="N188" s="253" t="s">
        <v>51</v>
      </c>
      <c r="O188" s="67"/>
      <c r="P188" s="188">
        <f>O188*H188</f>
        <v>0</v>
      </c>
      <c r="Q188" s="188">
        <v>1</v>
      </c>
      <c r="R188" s="188">
        <f>Q188*H188</f>
        <v>0.03</v>
      </c>
      <c r="S188" s="188">
        <v>0</v>
      </c>
      <c r="T188" s="18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0" t="s">
        <v>263</v>
      </c>
      <c r="AT188" s="190" t="s">
        <v>260</v>
      </c>
      <c r="AU188" s="190" t="s">
        <v>87</v>
      </c>
      <c r="AY188" s="19" t="s">
        <v>140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9" t="s">
        <v>145</v>
      </c>
      <c r="BK188" s="191">
        <f>ROUND(I188*H188,2)</f>
        <v>0</v>
      </c>
      <c r="BL188" s="19" t="s">
        <v>180</v>
      </c>
      <c r="BM188" s="190" t="s">
        <v>275</v>
      </c>
    </row>
    <row r="189" spans="1:65" s="2" customFormat="1">
      <c r="A189" s="36"/>
      <c r="B189" s="37"/>
      <c r="C189" s="38"/>
      <c r="D189" s="192" t="s">
        <v>147</v>
      </c>
      <c r="E189" s="38"/>
      <c r="F189" s="193" t="s">
        <v>274</v>
      </c>
      <c r="G189" s="38"/>
      <c r="H189" s="38"/>
      <c r="I189" s="194"/>
      <c r="J189" s="38"/>
      <c r="K189" s="38"/>
      <c r="L189" s="41"/>
      <c r="M189" s="195"/>
      <c r="N189" s="196"/>
      <c r="O189" s="67"/>
      <c r="P189" s="67"/>
      <c r="Q189" s="67"/>
      <c r="R189" s="67"/>
      <c r="S189" s="67"/>
      <c r="T189" s="68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147</v>
      </c>
      <c r="AU189" s="19" t="s">
        <v>87</v>
      </c>
    </row>
    <row r="190" spans="1:65" s="13" customFormat="1">
      <c r="B190" s="197"/>
      <c r="C190" s="198"/>
      <c r="D190" s="192" t="s">
        <v>148</v>
      </c>
      <c r="E190" s="199" t="s">
        <v>40</v>
      </c>
      <c r="F190" s="200" t="s">
        <v>276</v>
      </c>
      <c r="G190" s="198"/>
      <c r="H190" s="199" t="s">
        <v>40</v>
      </c>
      <c r="I190" s="201"/>
      <c r="J190" s="198"/>
      <c r="K190" s="198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148</v>
      </c>
      <c r="AU190" s="206" t="s">
        <v>87</v>
      </c>
      <c r="AV190" s="13" t="s">
        <v>85</v>
      </c>
      <c r="AW190" s="13" t="s">
        <v>38</v>
      </c>
      <c r="AX190" s="13" t="s">
        <v>78</v>
      </c>
      <c r="AY190" s="206" t="s">
        <v>140</v>
      </c>
    </row>
    <row r="191" spans="1:65" s="14" customFormat="1">
      <c r="B191" s="207"/>
      <c r="C191" s="208"/>
      <c r="D191" s="192" t="s">
        <v>148</v>
      </c>
      <c r="E191" s="209" t="s">
        <v>40</v>
      </c>
      <c r="F191" s="210" t="s">
        <v>277</v>
      </c>
      <c r="G191" s="208"/>
      <c r="H191" s="211">
        <v>0.03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148</v>
      </c>
      <c r="AU191" s="217" t="s">
        <v>87</v>
      </c>
      <c r="AV191" s="14" t="s">
        <v>87</v>
      </c>
      <c r="AW191" s="14" t="s">
        <v>38</v>
      </c>
      <c r="AX191" s="14" t="s">
        <v>85</v>
      </c>
      <c r="AY191" s="217" t="s">
        <v>140</v>
      </c>
    </row>
    <row r="192" spans="1:65" s="2" customFormat="1" ht="16.5" customHeight="1">
      <c r="A192" s="36"/>
      <c r="B192" s="37"/>
      <c r="C192" s="179" t="s">
        <v>278</v>
      </c>
      <c r="D192" s="179" t="s">
        <v>141</v>
      </c>
      <c r="E192" s="180" t="s">
        <v>279</v>
      </c>
      <c r="F192" s="181" t="s">
        <v>280</v>
      </c>
      <c r="G192" s="182" t="s">
        <v>244</v>
      </c>
      <c r="H192" s="183">
        <v>96</v>
      </c>
      <c r="I192" s="184"/>
      <c r="J192" s="185">
        <f>ROUND(I192*H192,2)</f>
        <v>0</v>
      </c>
      <c r="K192" s="181" t="s">
        <v>194</v>
      </c>
      <c r="L192" s="41"/>
      <c r="M192" s="186" t="s">
        <v>40</v>
      </c>
      <c r="N192" s="187" t="s">
        <v>51</v>
      </c>
      <c r="O192" s="67"/>
      <c r="P192" s="188">
        <f>O192*H192</f>
        <v>0</v>
      </c>
      <c r="Q192" s="188">
        <v>6.0000000000000002E-5</v>
      </c>
      <c r="R192" s="188">
        <f>Q192*H192</f>
        <v>5.7600000000000004E-3</v>
      </c>
      <c r="S192" s="188">
        <v>0</v>
      </c>
      <c r="T192" s="18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0" t="s">
        <v>180</v>
      </c>
      <c r="AT192" s="190" t="s">
        <v>141</v>
      </c>
      <c r="AU192" s="190" t="s">
        <v>87</v>
      </c>
      <c r="AY192" s="19" t="s">
        <v>140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9" t="s">
        <v>145</v>
      </c>
      <c r="BK192" s="191">
        <f>ROUND(I192*H192,2)</f>
        <v>0</v>
      </c>
      <c r="BL192" s="19" t="s">
        <v>180</v>
      </c>
      <c r="BM192" s="190" t="s">
        <v>281</v>
      </c>
    </row>
    <row r="193" spans="1:65" s="2" customFormat="1">
      <c r="A193" s="36"/>
      <c r="B193" s="37"/>
      <c r="C193" s="38"/>
      <c r="D193" s="192" t="s">
        <v>147</v>
      </c>
      <c r="E193" s="38"/>
      <c r="F193" s="193" t="s">
        <v>282</v>
      </c>
      <c r="G193" s="38"/>
      <c r="H193" s="38"/>
      <c r="I193" s="194"/>
      <c r="J193" s="38"/>
      <c r="K193" s="38"/>
      <c r="L193" s="41"/>
      <c r="M193" s="195"/>
      <c r="N193" s="196"/>
      <c r="O193" s="67"/>
      <c r="P193" s="67"/>
      <c r="Q193" s="67"/>
      <c r="R193" s="67"/>
      <c r="S193" s="67"/>
      <c r="T193" s="68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147</v>
      </c>
      <c r="AU193" s="19" t="s">
        <v>87</v>
      </c>
    </row>
    <row r="194" spans="1:65" s="2" customFormat="1">
      <c r="A194" s="36"/>
      <c r="B194" s="37"/>
      <c r="C194" s="38"/>
      <c r="D194" s="220" t="s">
        <v>197</v>
      </c>
      <c r="E194" s="38"/>
      <c r="F194" s="221" t="s">
        <v>283</v>
      </c>
      <c r="G194" s="38"/>
      <c r="H194" s="38"/>
      <c r="I194" s="194"/>
      <c r="J194" s="38"/>
      <c r="K194" s="38"/>
      <c r="L194" s="41"/>
      <c r="M194" s="195"/>
      <c r="N194" s="196"/>
      <c r="O194" s="67"/>
      <c r="P194" s="67"/>
      <c r="Q194" s="67"/>
      <c r="R194" s="67"/>
      <c r="S194" s="67"/>
      <c r="T194" s="68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197</v>
      </c>
      <c r="AU194" s="19" t="s">
        <v>87</v>
      </c>
    </row>
    <row r="195" spans="1:65" s="13" customFormat="1">
      <c r="B195" s="197"/>
      <c r="C195" s="198"/>
      <c r="D195" s="192" t="s">
        <v>148</v>
      </c>
      <c r="E195" s="199" t="s">
        <v>40</v>
      </c>
      <c r="F195" s="200" t="s">
        <v>250</v>
      </c>
      <c r="G195" s="198"/>
      <c r="H195" s="199" t="s">
        <v>40</v>
      </c>
      <c r="I195" s="201"/>
      <c r="J195" s="198"/>
      <c r="K195" s="198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148</v>
      </c>
      <c r="AU195" s="206" t="s">
        <v>87</v>
      </c>
      <c r="AV195" s="13" t="s">
        <v>85</v>
      </c>
      <c r="AW195" s="13" t="s">
        <v>38</v>
      </c>
      <c r="AX195" s="13" t="s">
        <v>78</v>
      </c>
      <c r="AY195" s="206" t="s">
        <v>140</v>
      </c>
    </row>
    <row r="196" spans="1:65" s="13" customFormat="1">
      <c r="B196" s="197"/>
      <c r="C196" s="198"/>
      <c r="D196" s="192" t="s">
        <v>148</v>
      </c>
      <c r="E196" s="199" t="s">
        <v>40</v>
      </c>
      <c r="F196" s="200" t="s">
        <v>284</v>
      </c>
      <c r="G196" s="198"/>
      <c r="H196" s="199" t="s">
        <v>40</v>
      </c>
      <c r="I196" s="201"/>
      <c r="J196" s="198"/>
      <c r="K196" s="198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148</v>
      </c>
      <c r="AU196" s="206" t="s">
        <v>87</v>
      </c>
      <c r="AV196" s="13" t="s">
        <v>85</v>
      </c>
      <c r="AW196" s="13" t="s">
        <v>38</v>
      </c>
      <c r="AX196" s="13" t="s">
        <v>78</v>
      </c>
      <c r="AY196" s="206" t="s">
        <v>140</v>
      </c>
    </row>
    <row r="197" spans="1:65" s="14" customFormat="1">
      <c r="B197" s="207"/>
      <c r="C197" s="208"/>
      <c r="D197" s="192" t="s">
        <v>148</v>
      </c>
      <c r="E197" s="209" t="s">
        <v>40</v>
      </c>
      <c r="F197" s="210" t="s">
        <v>285</v>
      </c>
      <c r="G197" s="208"/>
      <c r="H197" s="211">
        <v>96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148</v>
      </c>
      <c r="AU197" s="217" t="s">
        <v>87</v>
      </c>
      <c r="AV197" s="14" t="s">
        <v>87</v>
      </c>
      <c r="AW197" s="14" t="s">
        <v>38</v>
      </c>
      <c r="AX197" s="14" t="s">
        <v>85</v>
      </c>
      <c r="AY197" s="217" t="s">
        <v>140</v>
      </c>
    </row>
    <row r="198" spans="1:65" s="2" customFormat="1" ht="16.5" customHeight="1">
      <c r="A198" s="36"/>
      <c r="B198" s="37"/>
      <c r="C198" s="244" t="s">
        <v>7</v>
      </c>
      <c r="D198" s="244" t="s">
        <v>260</v>
      </c>
      <c r="E198" s="245" t="s">
        <v>286</v>
      </c>
      <c r="F198" s="246" t="s">
        <v>287</v>
      </c>
      <c r="G198" s="247" t="s">
        <v>168</v>
      </c>
      <c r="H198" s="248">
        <v>9.6000000000000002E-2</v>
      </c>
      <c r="I198" s="249"/>
      <c r="J198" s="250">
        <f>ROUND(I198*H198,2)</f>
        <v>0</v>
      </c>
      <c r="K198" s="246" t="s">
        <v>40</v>
      </c>
      <c r="L198" s="251"/>
      <c r="M198" s="252" t="s">
        <v>40</v>
      </c>
      <c r="N198" s="253" t="s">
        <v>51</v>
      </c>
      <c r="O198" s="67"/>
      <c r="P198" s="188">
        <f>O198*H198</f>
        <v>0</v>
      </c>
      <c r="Q198" s="188">
        <v>1</v>
      </c>
      <c r="R198" s="188">
        <f>Q198*H198</f>
        <v>9.6000000000000002E-2</v>
      </c>
      <c r="S198" s="188">
        <v>0</v>
      </c>
      <c r="T198" s="18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0" t="s">
        <v>263</v>
      </c>
      <c r="AT198" s="190" t="s">
        <v>260</v>
      </c>
      <c r="AU198" s="190" t="s">
        <v>87</v>
      </c>
      <c r="AY198" s="19" t="s">
        <v>140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9" t="s">
        <v>145</v>
      </c>
      <c r="BK198" s="191">
        <f>ROUND(I198*H198,2)</f>
        <v>0</v>
      </c>
      <c r="BL198" s="19" t="s">
        <v>180</v>
      </c>
      <c r="BM198" s="190" t="s">
        <v>288</v>
      </c>
    </row>
    <row r="199" spans="1:65" s="2" customFormat="1">
      <c r="A199" s="36"/>
      <c r="B199" s="37"/>
      <c r="C199" s="38"/>
      <c r="D199" s="192" t="s">
        <v>147</v>
      </c>
      <c r="E199" s="38"/>
      <c r="F199" s="193" t="s">
        <v>287</v>
      </c>
      <c r="G199" s="38"/>
      <c r="H199" s="38"/>
      <c r="I199" s="194"/>
      <c r="J199" s="38"/>
      <c r="K199" s="38"/>
      <c r="L199" s="41"/>
      <c r="M199" s="195"/>
      <c r="N199" s="196"/>
      <c r="O199" s="67"/>
      <c r="P199" s="67"/>
      <c r="Q199" s="67"/>
      <c r="R199" s="67"/>
      <c r="S199" s="67"/>
      <c r="T199" s="68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147</v>
      </c>
      <c r="AU199" s="19" t="s">
        <v>87</v>
      </c>
    </row>
    <row r="200" spans="1:65" s="13" customFormat="1">
      <c r="B200" s="197"/>
      <c r="C200" s="198"/>
      <c r="D200" s="192" t="s">
        <v>148</v>
      </c>
      <c r="E200" s="199" t="s">
        <v>40</v>
      </c>
      <c r="F200" s="200" t="s">
        <v>265</v>
      </c>
      <c r="G200" s="198"/>
      <c r="H200" s="199" t="s">
        <v>40</v>
      </c>
      <c r="I200" s="201"/>
      <c r="J200" s="198"/>
      <c r="K200" s="198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148</v>
      </c>
      <c r="AU200" s="206" t="s">
        <v>87</v>
      </c>
      <c r="AV200" s="13" t="s">
        <v>85</v>
      </c>
      <c r="AW200" s="13" t="s">
        <v>38</v>
      </c>
      <c r="AX200" s="13" t="s">
        <v>78</v>
      </c>
      <c r="AY200" s="206" t="s">
        <v>140</v>
      </c>
    </row>
    <row r="201" spans="1:65" s="13" customFormat="1">
      <c r="B201" s="197"/>
      <c r="C201" s="198"/>
      <c r="D201" s="192" t="s">
        <v>148</v>
      </c>
      <c r="E201" s="199" t="s">
        <v>40</v>
      </c>
      <c r="F201" s="200" t="s">
        <v>284</v>
      </c>
      <c r="G201" s="198"/>
      <c r="H201" s="199" t="s">
        <v>40</v>
      </c>
      <c r="I201" s="201"/>
      <c r="J201" s="198"/>
      <c r="K201" s="198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148</v>
      </c>
      <c r="AU201" s="206" t="s">
        <v>87</v>
      </c>
      <c r="AV201" s="13" t="s">
        <v>85</v>
      </c>
      <c r="AW201" s="13" t="s">
        <v>38</v>
      </c>
      <c r="AX201" s="13" t="s">
        <v>78</v>
      </c>
      <c r="AY201" s="206" t="s">
        <v>140</v>
      </c>
    </row>
    <row r="202" spans="1:65" s="14" customFormat="1">
      <c r="B202" s="207"/>
      <c r="C202" s="208"/>
      <c r="D202" s="192" t="s">
        <v>148</v>
      </c>
      <c r="E202" s="209" t="s">
        <v>40</v>
      </c>
      <c r="F202" s="210" t="s">
        <v>289</v>
      </c>
      <c r="G202" s="208"/>
      <c r="H202" s="211">
        <v>9.6000000000000002E-2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148</v>
      </c>
      <c r="AU202" s="217" t="s">
        <v>87</v>
      </c>
      <c r="AV202" s="14" t="s">
        <v>87</v>
      </c>
      <c r="AW202" s="14" t="s">
        <v>38</v>
      </c>
      <c r="AX202" s="14" t="s">
        <v>85</v>
      </c>
      <c r="AY202" s="217" t="s">
        <v>140</v>
      </c>
    </row>
    <row r="203" spans="1:65" s="2" customFormat="1" ht="16.5" customHeight="1">
      <c r="A203" s="36"/>
      <c r="B203" s="37"/>
      <c r="C203" s="179" t="s">
        <v>290</v>
      </c>
      <c r="D203" s="179" t="s">
        <v>141</v>
      </c>
      <c r="E203" s="180" t="s">
        <v>291</v>
      </c>
      <c r="F203" s="181" t="s">
        <v>292</v>
      </c>
      <c r="G203" s="182" t="s">
        <v>244</v>
      </c>
      <c r="H203" s="183">
        <v>64</v>
      </c>
      <c r="I203" s="184"/>
      <c r="J203" s="185">
        <f>ROUND(I203*H203,2)</f>
        <v>0</v>
      </c>
      <c r="K203" s="181" t="s">
        <v>194</v>
      </c>
      <c r="L203" s="41"/>
      <c r="M203" s="186" t="s">
        <v>40</v>
      </c>
      <c r="N203" s="187" t="s">
        <v>51</v>
      </c>
      <c r="O203" s="67"/>
      <c r="P203" s="188">
        <f>O203*H203</f>
        <v>0</v>
      </c>
      <c r="Q203" s="188">
        <v>5.0000000000000002E-5</v>
      </c>
      <c r="R203" s="188">
        <f>Q203*H203</f>
        <v>3.2000000000000002E-3</v>
      </c>
      <c r="S203" s="188">
        <v>0</v>
      </c>
      <c r="T203" s="18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0" t="s">
        <v>180</v>
      </c>
      <c r="AT203" s="190" t="s">
        <v>141</v>
      </c>
      <c r="AU203" s="190" t="s">
        <v>87</v>
      </c>
      <c r="AY203" s="19" t="s">
        <v>140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9" t="s">
        <v>145</v>
      </c>
      <c r="BK203" s="191">
        <f>ROUND(I203*H203,2)</f>
        <v>0</v>
      </c>
      <c r="BL203" s="19" t="s">
        <v>180</v>
      </c>
      <c r="BM203" s="190" t="s">
        <v>293</v>
      </c>
    </row>
    <row r="204" spans="1:65" s="2" customFormat="1">
      <c r="A204" s="36"/>
      <c r="B204" s="37"/>
      <c r="C204" s="38"/>
      <c r="D204" s="192" t="s">
        <v>147</v>
      </c>
      <c r="E204" s="38"/>
      <c r="F204" s="193" t="s">
        <v>294</v>
      </c>
      <c r="G204" s="38"/>
      <c r="H204" s="38"/>
      <c r="I204" s="194"/>
      <c r="J204" s="38"/>
      <c r="K204" s="38"/>
      <c r="L204" s="41"/>
      <c r="M204" s="195"/>
      <c r="N204" s="196"/>
      <c r="O204" s="67"/>
      <c r="P204" s="67"/>
      <c r="Q204" s="67"/>
      <c r="R204" s="67"/>
      <c r="S204" s="67"/>
      <c r="T204" s="68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147</v>
      </c>
      <c r="AU204" s="19" t="s">
        <v>87</v>
      </c>
    </row>
    <row r="205" spans="1:65" s="2" customFormat="1">
      <c r="A205" s="36"/>
      <c r="B205" s="37"/>
      <c r="C205" s="38"/>
      <c r="D205" s="220" t="s">
        <v>197</v>
      </c>
      <c r="E205" s="38"/>
      <c r="F205" s="221" t="s">
        <v>295</v>
      </c>
      <c r="G205" s="38"/>
      <c r="H205" s="38"/>
      <c r="I205" s="194"/>
      <c r="J205" s="38"/>
      <c r="K205" s="38"/>
      <c r="L205" s="41"/>
      <c r="M205" s="195"/>
      <c r="N205" s="196"/>
      <c r="O205" s="67"/>
      <c r="P205" s="67"/>
      <c r="Q205" s="67"/>
      <c r="R205" s="67"/>
      <c r="S205" s="67"/>
      <c r="T205" s="68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197</v>
      </c>
      <c r="AU205" s="19" t="s">
        <v>87</v>
      </c>
    </row>
    <row r="206" spans="1:65" s="13" customFormat="1">
      <c r="B206" s="197"/>
      <c r="C206" s="198"/>
      <c r="D206" s="192" t="s">
        <v>148</v>
      </c>
      <c r="E206" s="199" t="s">
        <v>40</v>
      </c>
      <c r="F206" s="200" t="s">
        <v>250</v>
      </c>
      <c r="G206" s="198"/>
      <c r="H206" s="199" t="s">
        <v>40</v>
      </c>
      <c r="I206" s="201"/>
      <c r="J206" s="198"/>
      <c r="K206" s="198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148</v>
      </c>
      <c r="AU206" s="206" t="s">
        <v>87</v>
      </c>
      <c r="AV206" s="13" t="s">
        <v>85</v>
      </c>
      <c r="AW206" s="13" t="s">
        <v>38</v>
      </c>
      <c r="AX206" s="13" t="s">
        <v>78</v>
      </c>
      <c r="AY206" s="206" t="s">
        <v>140</v>
      </c>
    </row>
    <row r="207" spans="1:65" s="13" customFormat="1">
      <c r="B207" s="197"/>
      <c r="C207" s="198"/>
      <c r="D207" s="192" t="s">
        <v>148</v>
      </c>
      <c r="E207" s="199" t="s">
        <v>40</v>
      </c>
      <c r="F207" s="200" t="s">
        <v>296</v>
      </c>
      <c r="G207" s="198"/>
      <c r="H207" s="199" t="s">
        <v>40</v>
      </c>
      <c r="I207" s="201"/>
      <c r="J207" s="198"/>
      <c r="K207" s="198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148</v>
      </c>
      <c r="AU207" s="206" t="s">
        <v>87</v>
      </c>
      <c r="AV207" s="13" t="s">
        <v>85</v>
      </c>
      <c r="AW207" s="13" t="s">
        <v>38</v>
      </c>
      <c r="AX207" s="13" t="s">
        <v>78</v>
      </c>
      <c r="AY207" s="206" t="s">
        <v>140</v>
      </c>
    </row>
    <row r="208" spans="1:65" s="14" customFormat="1">
      <c r="B208" s="207"/>
      <c r="C208" s="208"/>
      <c r="D208" s="192" t="s">
        <v>148</v>
      </c>
      <c r="E208" s="209" t="s">
        <v>40</v>
      </c>
      <c r="F208" s="210" t="s">
        <v>297</v>
      </c>
      <c r="G208" s="208"/>
      <c r="H208" s="211">
        <v>64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148</v>
      </c>
      <c r="AU208" s="217" t="s">
        <v>87</v>
      </c>
      <c r="AV208" s="14" t="s">
        <v>87</v>
      </c>
      <c r="AW208" s="14" t="s">
        <v>38</v>
      </c>
      <c r="AX208" s="14" t="s">
        <v>85</v>
      </c>
      <c r="AY208" s="217" t="s">
        <v>140</v>
      </c>
    </row>
    <row r="209" spans="1:65" s="2" customFormat="1" ht="16.5" customHeight="1">
      <c r="A209" s="36"/>
      <c r="B209" s="37"/>
      <c r="C209" s="244" t="s">
        <v>298</v>
      </c>
      <c r="D209" s="244" t="s">
        <v>260</v>
      </c>
      <c r="E209" s="245" t="s">
        <v>299</v>
      </c>
      <c r="F209" s="246" t="s">
        <v>300</v>
      </c>
      <c r="G209" s="247" t="s">
        <v>168</v>
      </c>
      <c r="H209" s="248">
        <v>6.4000000000000001E-2</v>
      </c>
      <c r="I209" s="249"/>
      <c r="J209" s="250">
        <f>ROUND(I209*H209,2)</f>
        <v>0</v>
      </c>
      <c r="K209" s="246" t="s">
        <v>40</v>
      </c>
      <c r="L209" s="251"/>
      <c r="M209" s="252" t="s">
        <v>40</v>
      </c>
      <c r="N209" s="253" t="s">
        <v>51</v>
      </c>
      <c r="O209" s="67"/>
      <c r="P209" s="188">
        <f>O209*H209</f>
        <v>0</v>
      </c>
      <c r="Q209" s="188">
        <v>1</v>
      </c>
      <c r="R209" s="188">
        <f>Q209*H209</f>
        <v>6.4000000000000001E-2</v>
      </c>
      <c r="S209" s="188">
        <v>0</v>
      </c>
      <c r="T209" s="18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0" t="s">
        <v>263</v>
      </c>
      <c r="AT209" s="190" t="s">
        <v>260</v>
      </c>
      <c r="AU209" s="190" t="s">
        <v>87</v>
      </c>
      <c r="AY209" s="19" t="s">
        <v>140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9" t="s">
        <v>145</v>
      </c>
      <c r="BK209" s="191">
        <f>ROUND(I209*H209,2)</f>
        <v>0</v>
      </c>
      <c r="BL209" s="19" t="s">
        <v>180</v>
      </c>
      <c r="BM209" s="190" t="s">
        <v>301</v>
      </c>
    </row>
    <row r="210" spans="1:65" s="2" customFormat="1">
      <c r="A210" s="36"/>
      <c r="B210" s="37"/>
      <c r="C210" s="38"/>
      <c r="D210" s="192" t="s">
        <v>147</v>
      </c>
      <c r="E210" s="38"/>
      <c r="F210" s="193" t="s">
        <v>302</v>
      </c>
      <c r="G210" s="38"/>
      <c r="H210" s="38"/>
      <c r="I210" s="194"/>
      <c r="J210" s="38"/>
      <c r="K210" s="38"/>
      <c r="L210" s="41"/>
      <c r="M210" s="195"/>
      <c r="N210" s="196"/>
      <c r="O210" s="67"/>
      <c r="P210" s="67"/>
      <c r="Q210" s="67"/>
      <c r="R210" s="67"/>
      <c r="S210" s="67"/>
      <c r="T210" s="68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147</v>
      </c>
      <c r="AU210" s="19" t="s">
        <v>87</v>
      </c>
    </row>
    <row r="211" spans="1:65" s="13" customFormat="1">
      <c r="B211" s="197"/>
      <c r="C211" s="198"/>
      <c r="D211" s="192" t="s">
        <v>148</v>
      </c>
      <c r="E211" s="199" t="s">
        <v>40</v>
      </c>
      <c r="F211" s="200" t="s">
        <v>303</v>
      </c>
      <c r="G211" s="198"/>
      <c r="H211" s="199" t="s">
        <v>40</v>
      </c>
      <c r="I211" s="201"/>
      <c r="J211" s="198"/>
      <c r="K211" s="198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148</v>
      </c>
      <c r="AU211" s="206" t="s">
        <v>87</v>
      </c>
      <c r="AV211" s="13" t="s">
        <v>85</v>
      </c>
      <c r="AW211" s="13" t="s">
        <v>38</v>
      </c>
      <c r="AX211" s="13" t="s">
        <v>78</v>
      </c>
      <c r="AY211" s="206" t="s">
        <v>140</v>
      </c>
    </row>
    <row r="212" spans="1:65" s="13" customFormat="1">
      <c r="B212" s="197"/>
      <c r="C212" s="198"/>
      <c r="D212" s="192" t="s">
        <v>148</v>
      </c>
      <c r="E212" s="199" t="s">
        <v>40</v>
      </c>
      <c r="F212" s="200" t="s">
        <v>296</v>
      </c>
      <c r="G212" s="198"/>
      <c r="H212" s="199" t="s">
        <v>40</v>
      </c>
      <c r="I212" s="201"/>
      <c r="J212" s="198"/>
      <c r="K212" s="198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148</v>
      </c>
      <c r="AU212" s="206" t="s">
        <v>87</v>
      </c>
      <c r="AV212" s="13" t="s">
        <v>85</v>
      </c>
      <c r="AW212" s="13" t="s">
        <v>38</v>
      </c>
      <c r="AX212" s="13" t="s">
        <v>78</v>
      </c>
      <c r="AY212" s="206" t="s">
        <v>140</v>
      </c>
    </row>
    <row r="213" spans="1:65" s="14" customFormat="1">
      <c r="B213" s="207"/>
      <c r="C213" s="208"/>
      <c r="D213" s="192" t="s">
        <v>148</v>
      </c>
      <c r="E213" s="209" t="s">
        <v>40</v>
      </c>
      <c r="F213" s="210" t="s">
        <v>304</v>
      </c>
      <c r="G213" s="208"/>
      <c r="H213" s="211">
        <v>6.4000000000000001E-2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148</v>
      </c>
      <c r="AU213" s="217" t="s">
        <v>87</v>
      </c>
      <c r="AV213" s="14" t="s">
        <v>87</v>
      </c>
      <c r="AW213" s="14" t="s">
        <v>38</v>
      </c>
      <c r="AX213" s="14" t="s">
        <v>85</v>
      </c>
      <c r="AY213" s="217" t="s">
        <v>140</v>
      </c>
    </row>
    <row r="214" spans="1:65" s="2" customFormat="1" ht="16.5" customHeight="1">
      <c r="A214" s="36"/>
      <c r="B214" s="37"/>
      <c r="C214" s="179" t="s">
        <v>305</v>
      </c>
      <c r="D214" s="179" t="s">
        <v>141</v>
      </c>
      <c r="E214" s="180" t="s">
        <v>306</v>
      </c>
      <c r="F214" s="181" t="s">
        <v>307</v>
      </c>
      <c r="G214" s="182" t="s">
        <v>244</v>
      </c>
      <c r="H214" s="183">
        <v>580</v>
      </c>
      <c r="I214" s="184"/>
      <c r="J214" s="185">
        <f>ROUND(I214*H214,2)</f>
        <v>0</v>
      </c>
      <c r="K214" s="181" t="s">
        <v>194</v>
      </c>
      <c r="L214" s="41"/>
      <c r="M214" s="186" t="s">
        <v>40</v>
      </c>
      <c r="N214" s="187" t="s">
        <v>51</v>
      </c>
      <c r="O214" s="67"/>
      <c r="P214" s="188">
        <f>O214*H214</f>
        <v>0</v>
      </c>
      <c r="Q214" s="188">
        <v>4.6999999999999997E-5</v>
      </c>
      <c r="R214" s="188">
        <f>Q214*H214</f>
        <v>2.726E-2</v>
      </c>
      <c r="S214" s="188">
        <v>0</v>
      </c>
      <c r="T214" s="189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0" t="s">
        <v>180</v>
      </c>
      <c r="AT214" s="190" t="s">
        <v>141</v>
      </c>
      <c r="AU214" s="190" t="s">
        <v>87</v>
      </c>
      <c r="AY214" s="19" t="s">
        <v>140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9" t="s">
        <v>145</v>
      </c>
      <c r="BK214" s="191">
        <f>ROUND(I214*H214,2)</f>
        <v>0</v>
      </c>
      <c r="BL214" s="19" t="s">
        <v>180</v>
      </c>
      <c r="BM214" s="190" t="s">
        <v>308</v>
      </c>
    </row>
    <row r="215" spans="1:65" s="2" customFormat="1">
      <c r="A215" s="36"/>
      <c r="B215" s="37"/>
      <c r="C215" s="38"/>
      <c r="D215" s="192" t="s">
        <v>147</v>
      </c>
      <c r="E215" s="38"/>
      <c r="F215" s="193" t="s">
        <v>309</v>
      </c>
      <c r="G215" s="38"/>
      <c r="H215" s="38"/>
      <c r="I215" s="194"/>
      <c r="J215" s="38"/>
      <c r="K215" s="38"/>
      <c r="L215" s="41"/>
      <c r="M215" s="195"/>
      <c r="N215" s="196"/>
      <c r="O215" s="67"/>
      <c r="P215" s="67"/>
      <c r="Q215" s="67"/>
      <c r="R215" s="67"/>
      <c r="S215" s="67"/>
      <c r="T215" s="68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147</v>
      </c>
      <c r="AU215" s="19" t="s">
        <v>87</v>
      </c>
    </row>
    <row r="216" spans="1:65" s="2" customFormat="1">
      <c r="A216" s="36"/>
      <c r="B216" s="37"/>
      <c r="C216" s="38"/>
      <c r="D216" s="220" t="s">
        <v>197</v>
      </c>
      <c r="E216" s="38"/>
      <c r="F216" s="221" t="s">
        <v>310</v>
      </c>
      <c r="G216" s="38"/>
      <c r="H216" s="38"/>
      <c r="I216" s="194"/>
      <c r="J216" s="38"/>
      <c r="K216" s="38"/>
      <c r="L216" s="41"/>
      <c r="M216" s="195"/>
      <c r="N216" s="196"/>
      <c r="O216" s="67"/>
      <c r="P216" s="67"/>
      <c r="Q216" s="67"/>
      <c r="R216" s="67"/>
      <c r="S216" s="67"/>
      <c r="T216" s="68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197</v>
      </c>
      <c r="AU216" s="19" t="s">
        <v>87</v>
      </c>
    </row>
    <row r="217" spans="1:65" s="13" customFormat="1">
      <c r="B217" s="197"/>
      <c r="C217" s="198"/>
      <c r="D217" s="192" t="s">
        <v>148</v>
      </c>
      <c r="E217" s="199" t="s">
        <v>40</v>
      </c>
      <c r="F217" s="200" t="s">
        <v>311</v>
      </c>
      <c r="G217" s="198"/>
      <c r="H217" s="199" t="s">
        <v>40</v>
      </c>
      <c r="I217" s="201"/>
      <c r="J217" s="198"/>
      <c r="K217" s="198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148</v>
      </c>
      <c r="AU217" s="206" t="s">
        <v>87</v>
      </c>
      <c r="AV217" s="13" t="s">
        <v>85</v>
      </c>
      <c r="AW217" s="13" t="s">
        <v>38</v>
      </c>
      <c r="AX217" s="13" t="s">
        <v>78</v>
      </c>
      <c r="AY217" s="206" t="s">
        <v>140</v>
      </c>
    </row>
    <row r="218" spans="1:65" s="14" customFormat="1">
      <c r="B218" s="207"/>
      <c r="C218" s="208"/>
      <c r="D218" s="192" t="s">
        <v>148</v>
      </c>
      <c r="E218" s="209" t="s">
        <v>40</v>
      </c>
      <c r="F218" s="210" t="s">
        <v>312</v>
      </c>
      <c r="G218" s="208"/>
      <c r="H218" s="211">
        <v>580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148</v>
      </c>
      <c r="AU218" s="217" t="s">
        <v>87</v>
      </c>
      <c r="AV218" s="14" t="s">
        <v>87</v>
      </c>
      <c r="AW218" s="14" t="s">
        <v>38</v>
      </c>
      <c r="AX218" s="14" t="s">
        <v>85</v>
      </c>
      <c r="AY218" s="217" t="s">
        <v>140</v>
      </c>
    </row>
    <row r="219" spans="1:65" s="2" customFormat="1" ht="16.5" customHeight="1">
      <c r="A219" s="36"/>
      <c r="B219" s="37"/>
      <c r="C219" s="244" t="s">
        <v>313</v>
      </c>
      <c r="D219" s="244" t="s">
        <v>260</v>
      </c>
      <c r="E219" s="245" t="s">
        <v>314</v>
      </c>
      <c r="F219" s="246" t="s">
        <v>315</v>
      </c>
      <c r="G219" s="247" t="s">
        <v>168</v>
      </c>
      <c r="H219" s="248">
        <v>0.57999999999999996</v>
      </c>
      <c r="I219" s="249"/>
      <c r="J219" s="250">
        <f>ROUND(I219*H219,2)</f>
        <v>0</v>
      </c>
      <c r="K219" s="246" t="s">
        <v>40</v>
      </c>
      <c r="L219" s="251"/>
      <c r="M219" s="252" t="s">
        <v>40</v>
      </c>
      <c r="N219" s="253" t="s">
        <v>51</v>
      </c>
      <c r="O219" s="67"/>
      <c r="P219" s="188">
        <f>O219*H219</f>
        <v>0</v>
      </c>
      <c r="Q219" s="188">
        <v>1</v>
      </c>
      <c r="R219" s="188">
        <f>Q219*H219</f>
        <v>0.57999999999999996</v>
      </c>
      <c r="S219" s="188">
        <v>0</v>
      </c>
      <c r="T219" s="18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0" t="s">
        <v>263</v>
      </c>
      <c r="AT219" s="190" t="s">
        <v>260</v>
      </c>
      <c r="AU219" s="190" t="s">
        <v>87</v>
      </c>
      <c r="AY219" s="19" t="s">
        <v>140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9" t="s">
        <v>145</v>
      </c>
      <c r="BK219" s="191">
        <f>ROUND(I219*H219,2)</f>
        <v>0</v>
      </c>
      <c r="BL219" s="19" t="s">
        <v>180</v>
      </c>
      <c r="BM219" s="190" t="s">
        <v>316</v>
      </c>
    </row>
    <row r="220" spans="1:65" s="2" customFormat="1">
      <c r="A220" s="36"/>
      <c r="B220" s="37"/>
      <c r="C220" s="38"/>
      <c r="D220" s="192" t="s">
        <v>147</v>
      </c>
      <c r="E220" s="38"/>
      <c r="F220" s="193" t="s">
        <v>315</v>
      </c>
      <c r="G220" s="38"/>
      <c r="H220" s="38"/>
      <c r="I220" s="194"/>
      <c r="J220" s="38"/>
      <c r="K220" s="38"/>
      <c r="L220" s="41"/>
      <c r="M220" s="195"/>
      <c r="N220" s="196"/>
      <c r="O220" s="67"/>
      <c r="P220" s="67"/>
      <c r="Q220" s="67"/>
      <c r="R220" s="67"/>
      <c r="S220" s="67"/>
      <c r="T220" s="68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147</v>
      </c>
      <c r="AU220" s="19" t="s">
        <v>87</v>
      </c>
    </row>
    <row r="221" spans="1:65" s="13" customFormat="1">
      <c r="B221" s="197"/>
      <c r="C221" s="198"/>
      <c r="D221" s="192" t="s">
        <v>148</v>
      </c>
      <c r="E221" s="199" t="s">
        <v>40</v>
      </c>
      <c r="F221" s="200" t="s">
        <v>317</v>
      </c>
      <c r="G221" s="198"/>
      <c r="H221" s="199" t="s">
        <v>40</v>
      </c>
      <c r="I221" s="201"/>
      <c r="J221" s="198"/>
      <c r="K221" s="198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148</v>
      </c>
      <c r="AU221" s="206" t="s">
        <v>87</v>
      </c>
      <c r="AV221" s="13" t="s">
        <v>85</v>
      </c>
      <c r="AW221" s="13" t="s">
        <v>38</v>
      </c>
      <c r="AX221" s="13" t="s">
        <v>78</v>
      </c>
      <c r="AY221" s="206" t="s">
        <v>140</v>
      </c>
    </row>
    <row r="222" spans="1:65" s="14" customFormat="1">
      <c r="B222" s="207"/>
      <c r="C222" s="208"/>
      <c r="D222" s="192" t="s">
        <v>148</v>
      </c>
      <c r="E222" s="209" t="s">
        <v>40</v>
      </c>
      <c r="F222" s="210" t="s">
        <v>318</v>
      </c>
      <c r="G222" s="208"/>
      <c r="H222" s="211">
        <v>0.57999999999999996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148</v>
      </c>
      <c r="AU222" s="217" t="s">
        <v>87</v>
      </c>
      <c r="AV222" s="14" t="s">
        <v>87</v>
      </c>
      <c r="AW222" s="14" t="s">
        <v>38</v>
      </c>
      <c r="AX222" s="14" t="s">
        <v>85</v>
      </c>
      <c r="AY222" s="217" t="s">
        <v>140</v>
      </c>
    </row>
    <row r="223" spans="1:65" s="2" customFormat="1" ht="16.5" customHeight="1">
      <c r="A223" s="36"/>
      <c r="B223" s="37"/>
      <c r="C223" s="179" t="s">
        <v>319</v>
      </c>
      <c r="D223" s="179" t="s">
        <v>141</v>
      </c>
      <c r="E223" s="180" t="s">
        <v>320</v>
      </c>
      <c r="F223" s="181" t="s">
        <v>321</v>
      </c>
      <c r="G223" s="182" t="s">
        <v>244</v>
      </c>
      <c r="H223" s="183">
        <v>700.98400000000004</v>
      </c>
      <c r="I223" s="184"/>
      <c r="J223" s="185">
        <f>ROUND(I223*H223,2)</f>
        <v>0</v>
      </c>
      <c r="K223" s="181" t="s">
        <v>194</v>
      </c>
      <c r="L223" s="41"/>
      <c r="M223" s="186" t="s">
        <v>40</v>
      </c>
      <c r="N223" s="187" t="s">
        <v>51</v>
      </c>
      <c r="O223" s="67"/>
      <c r="P223" s="188">
        <f>O223*H223</f>
        <v>0</v>
      </c>
      <c r="Q223" s="188">
        <v>0</v>
      </c>
      <c r="R223" s="188">
        <f>Q223*H223</f>
        <v>0</v>
      </c>
      <c r="S223" s="188">
        <v>1E-3</v>
      </c>
      <c r="T223" s="189">
        <f>S223*H223</f>
        <v>0.70098400000000005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0" t="s">
        <v>180</v>
      </c>
      <c r="AT223" s="190" t="s">
        <v>141</v>
      </c>
      <c r="AU223" s="190" t="s">
        <v>87</v>
      </c>
      <c r="AY223" s="19" t="s">
        <v>140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9" t="s">
        <v>145</v>
      </c>
      <c r="BK223" s="191">
        <f>ROUND(I223*H223,2)</f>
        <v>0</v>
      </c>
      <c r="BL223" s="19" t="s">
        <v>180</v>
      </c>
      <c r="BM223" s="190" t="s">
        <v>322</v>
      </c>
    </row>
    <row r="224" spans="1:65" s="2" customFormat="1">
      <c r="A224" s="36"/>
      <c r="B224" s="37"/>
      <c r="C224" s="38"/>
      <c r="D224" s="192" t="s">
        <v>147</v>
      </c>
      <c r="E224" s="38"/>
      <c r="F224" s="193" t="s">
        <v>323</v>
      </c>
      <c r="G224" s="38"/>
      <c r="H224" s="38"/>
      <c r="I224" s="194"/>
      <c r="J224" s="38"/>
      <c r="K224" s="38"/>
      <c r="L224" s="41"/>
      <c r="M224" s="195"/>
      <c r="N224" s="196"/>
      <c r="O224" s="67"/>
      <c r="P224" s="67"/>
      <c r="Q224" s="67"/>
      <c r="R224" s="67"/>
      <c r="S224" s="67"/>
      <c r="T224" s="68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147</v>
      </c>
      <c r="AU224" s="19" t="s">
        <v>87</v>
      </c>
    </row>
    <row r="225" spans="1:65" s="2" customFormat="1">
      <c r="A225" s="36"/>
      <c r="B225" s="37"/>
      <c r="C225" s="38"/>
      <c r="D225" s="220" t="s">
        <v>197</v>
      </c>
      <c r="E225" s="38"/>
      <c r="F225" s="221" t="s">
        <v>324</v>
      </c>
      <c r="G225" s="38"/>
      <c r="H225" s="38"/>
      <c r="I225" s="194"/>
      <c r="J225" s="38"/>
      <c r="K225" s="38"/>
      <c r="L225" s="41"/>
      <c r="M225" s="195"/>
      <c r="N225" s="196"/>
      <c r="O225" s="67"/>
      <c r="P225" s="67"/>
      <c r="Q225" s="67"/>
      <c r="R225" s="67"/>
      <c r="S225" s="67"/>
      <c r="T225" s="68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197</v>
      </c>
      <c r="AU225" s="19" t="s">
        <v>87</v>
      </c>
    </row>
    <row r="226" spans="1:65" s="13" customFormat="1" ht="22.5">
      <c r="B226" s="197"/>
      <c r="C226" s="198"/>
      <c r="D226" s="192" t="s">
        <v>148</v>
      </c>
      <c r="E226" s="199" t="s">
        <v>40</v>
      </c>
      <c r="F226" s="200" t="s">
        <v>325</v>
      </c>
      <c r="G226" s="198"/>
      <c r="H226" s="199" t="s">
        <v>40</v>
      </c>
      <c r="I226" s="201"/>
      <c r="J226" s="198"/>
      <c r="K226" s="198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148</v>
      </c>
      <c r="AU226" s="206" t="s">
        <v>87</v>
      </c>
      <c r="AV226" s="13" t="s">
        <v>85</v>
      </c>
      <c r="AW226" s="13" t="s">
        <v>38</v>
      </c>
      <c r="AX226" s="13" t="s">
        <v>78</v>
      </c>
      <c r="AY226" s="206" t="s">
        <v>140</v>
      </c>
    </row>
    <row r="227" spans="1:65" s="14" customFormat="1">
      <c r="B227" s="207"/>
      <c r="C227" s="208"/>
      <c r="D227" s="192" t="s">
        <v>148</v>
      </c>
      <c r="E227" s="209" t="s">
        <v>40</v>
      </c>
      <c r="F227" s="210" t="s">
        <v>326</v>
      </c>
      <c r="G227" s="208"/>
      <c r="H227" s="211">
        <v>700.98400000000004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148</v>
      </c>
      <c r="AU227" s="217" t="s">
        <v>87</v>
      </c>
      <c r="AV227" s="14" t="s">
        <v>87</v>
      </c>
      <c r="AW227" s="14" t="s">
        <v>38</v>
      </c>
      <c r="AX227" s="14" t="s">
        <v>85</v>
      </c>
      <c r="AY227" s="217" t="s">
        <v>140</v>
      </c>
    </row>
    <row r="228" spans="1:65" s="2" customFormat="1" ht="16.5" customHeight="1">
      <c r="A228" s="36"/>
      <c r="B228" s="37"/>
      <c r="C228" s="179" t="s">
        <v>327</v>
      </c>
      <c r="D228" s="179" t="s">
        <v>141</v>
      </c>
      <c r="E228" s="180" t="s">
        <v>328</v>
      </c>
      <c r="F228" s="181" t="s">
        <v>329</v>
      </c>
      <c r="G228" s="182" t="s">
        <v>168</v>
      </c>
      <c r="H228" s="183">
        <v>0.73099999999999998</v>
      </c>
      <c r="I228" s="184"/>
      <c r="J228" s="185">
        <f>ROUND(I228*H228,2)</f>
        <v>0</v>
      </c>
      <c r="K228" s="181" t="s">
        <v>40</v>
      </c>
      <c r="L228" s="41"/>
      <c r="M228" s="186" t="s">
        <v>40</v>
      </c>
      <c r="N228" s="187" t="s">
        <v>51</v>
      </c>
      <c r="O228" s="67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0" t="s">
        <v>180</v>
      </c>
      <c r="AT228" s="190" t="s">
        <v>141</v>
      </c>
      <c r="AU228" s="190" t="s">
        <v>87</v>
      </c>
      <c r="AY228" s="19" t="s">
        <v>140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9" t="s">
        <v>145</v>
      </c>
      <c r="BK228" s="191">
        <f>ROUND(I228*H228,2)</f>
        <v>0</v>
      </c>
      <c r="BL228" s="19" t="s">
        <v>180</v>
      </c>
      <c r="BM228" s="190" t="s">
        <v>330</v>
      </c>
    </row>
    <row r="229" spans="1:65" s="2" customFormat="1">
      <c r="A229" s="36"/>
      <c r="B229" s="37"/>
      <c r="C229" s="38"/>
      <c r="D229" s="192" t="s">
        <v>147</v>
      </c>
      <c r="E229" s="38"/>
      <c r="F229" s="193" t="s">
        <v>329</v>
      </c>
      <c r="G229" s="38"/>
      <c r="H229" s="38"/>
      <c r="I229" s="194"/>
      <c r="J229" s="38"/>
      <c r="K229" s="38"/>
      <c r="L229" s="41"/>
      <c r="M229" s="195"/>
      <c r="N229" s="196"/>
      <c r="O229" s="67"/>
      <c r="P229" s="67"/>
      <c r="Q229" s="67"/>
      <c r="R229" s="67"/>
      <c r="S229" s="67"/>
      <c r="T229" s="68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147</v>
      </c>
      <c r="AU229" s="19" t="s">
        <v>87</v>
      </c>
    </row>
    <row r="230" spans="1:65" s="13" customFormat="1">
      <c r="B230" s="197"/>
      <c r="C230" s="198"/>
      <c r="D230" s="192" t="s">
        <v>148</v>
      </c>
      <c r="E230" s="199" t="s">
        <v>40</v>
      </c>
      <c r="F230" s="200" t="s">
        <v>331</v>
      </c>
      <c r="G230" s="198"/>
      <c r="H230" s="199" t="s">
        <v>40</v>
      </c>
      <c r="I230" s="201"/>
      <c r="J230" s="198"/>
      <c r="K230" s="198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148</v>
      </c>
      <c r="AU230" s="206" t="s">
        <v>87</v>
      </c>
      <c r="AV230" s="13" t="s">
        <v>85</v>
      </c>
      <c r="AW230" s="13" t="s">
        <v>38</v>
      </c>
      <c r="AX230" s="13" t="s">
        <v>78</v>
      </c>
      <c r="AY230" s="206" t="s">
        <v>140</v>
      </c>
    </row>
    <row r="231" spans="1:65" s="13" customFormat="1" ht="22.5">
      <c r="B231" s="197"/>
      <c r="C231" s="198"/>
      <c r="D231" s="192" t="s">
        <v>148</v>
      </c>
      <c r="E231" s="199" t="s">
        <v>40</v>
      </c>
      <c r="F231" s="200" t="s">
        <v>332</v>
      </c>
      <c r="G231" s="198"/>
      <c r="H231" s="199" t="s">
        <v>40</v>
      </c>
      <c r="I231" s="201"/>
      <c r="J231" s="198"/>
      <c r="K231" s="198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148</v>
      </c>
      <c r="AU231" s="206" t="s">
        <v>87</v>
      </c>
      <c r="AV231" s="13" t="s">
        <v>85</v>
      </c>
      <c r="AW231" s="13" t="s">
        <v>38</v>
      </c>
      <c r="AX231" s="13" t="s">
        <v>78</v>
      </c>
      <c r="AY231" s="206" t="s">
        <v>140</v>
      </c>
    </row>
    <row r="232" spans="1:65" s="13" customFormat="1">
      <c r="B232" s="197"/>
      <c r="C232" s="198"/>
      <c r="D232" s="192" t="s">
        <v>148</v>
      </c>
      <c r="E232" s="199" t="s">
        <v>40</v>
      </c>
      <c r="F232" s="200" t="s">
        <v>333</v>
      </c>
      <c r="G232" s="198"/>
      <c r="H232" s="199" t="s">
        <v>40</v>
      </c>
      <c r="I232" s="201"/>
      <c r="J232" s="198"/>
      <c r="K232" s="198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148</v>
      </c>
      <c r="AU232" s="206" t="s">
        <v>87</v>
      </c>
      <c r="AV232" s="13" t="s">
        <v>85</v>
      </c>
      <c r="AW232" s="13" t="s">
        <v>38</v>
      </c>
      <c r="AX232" s="13" t="s">
        <v>78</v>
      </c>
      <c r="AY232" s="206" t="s">
        <v>140</v>
      </c>
    </row>
    <row r="233" spans="1:65" s="14" customFormat="1">
      <c r="B233" s="207"/>
      <c r="C233" s="208"/>
      <c r="D233" s="192" t="s">
        <v>148</v>
      </c>
      <c r="E233" s="209" t="s">
        <v>40</v>
      </c>
      <c r="F233" s="210" t="s">
        <v>334</v>
      </c>
      <c r="G233" s="208"/>
      <c r="H233" s="211">
        <v>0.70099999999999996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148</v>
      </c>
      <c r="AU233" s="217" t="s">
        <v>87</v>
      </c>
      <c r="AV233" s="14" t="s">
        <v>87</v>
      </c>
      <c r="AW233" s="14" t="s">
        <v>38</v>
      </c>
      <c r="AX233" s="14" t="s">
        <v>78</v>
      </c>
      <c r="AY233" s="217" t="s">
        <v>140</v>
      </c>
    </row>
    <row r="234" spans="1:65" s="13" customFormat="1">
      <c r="B234" s="197"/>
      <c r="C234" s="198"/>
      <c r="D234" s="192" t="s">
        <v>148</v>
      </c>
      <c r="E234" s="199" t="s">
        <v>40</v>
      </c>
      <c r="F234" s="200" t="s">
        <v>335</v>
      </c>
      <c r="G234" s="198"/>
      <c r="H234" s="199" t="s">
        <v>40</v>
      </c>
      <c r="I234" s="201"/>
      <c r="J234" s="198"/>
      <c r="K234" s="198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148</v>
      </c>
      <c r="AU234" s="206" t="s">
        <v>87</v>
      </c>
      <c r="AV234" s="13" t="s">
        <v>85</v>
      </c>
      <c r="AW234" s="13" t="s">
        <v>38</v>
      </c>
      <c r="AX234" s="13" t="s">
        <v>78</v>
      </c>
      <c r="AY234" s="206" t="s">
        <v>140</v>
      </c>
    </row>
    <row r="235" spans="1:65" s="14" customFormat="1">
      <c r="B235" s="207"/>
      <c r="C235" s="208"/>
      <c r="D235" s="192" t="s">
        <v>148</v>
      </c>
      <c r="E235" s="209" t="s">
        <v>40</v>
      </c>
      <c r="F235" s="210" t="s">
        <v>336</v>
      </c>
      <c r="G235" s="208"/>
      <c r="H235" s="211">
        <v>0.03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148</v>
      </c>
      <c r="AU235" s="217" t="s">
        <v>87</v>
      </c>
      <c r="AV235" s="14" t="s">
        <v>87</v>
      </c>
      <c r="AW235" s="14" t="s">
        <v>38</v>
      </c>
      <c r="AX235" s="14" t="s">
        <v>78</v>
      </c>
      <c r="AY235" s="217" t="s">
        <v>140</v>
      </c>
    </row>
    <row r="236" spans="1:65" s="16" customFormat="1">
      <c r="B236" s="233"/>
      <c r="C236" s="234"/>
      <c r="D236" s="192" t="s">
        <v>148</v>
      </c>
      <c r="E236" s="235" t="s">
        <v>40</v>
      </c>
      <c r="F236" s="236" t="s">
        <v>258</v>
      </c>
      <c r="G236" s="234"/>
      <c r="H236" s="237">
        <v>0.73099999999999998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148</v>
      </c>
      <c r="AU236" s="243" t="s">
        <v>87</v>
      </c>
      <c r="AV236" s="16" t="s">
        <v>145</v>
      </c>
      <c r="AW236" s="16" t="s">
        <v>38</v>
      </c>
      <c r="AX236" s="16" t="s">
        <v>85</v>
      </c>
      <c r="AY236" s="243" t="s">
        <v>140</v>
      </c>
    </row>
    <row r="237" spans="1:65" s="2" customFormat="1" ht="16.5" customHeight="1">
      <c r="A237" s="36"/>
      <c r="B237" s="37"/>
      <c r="C237" s="179" t="s">
        <v>337</v>
      </c>
      <c r="D237" s="179" t="s">
        <v>141</v>
      </c>
      <c r="E237" s="180" t="s">
        <v>338</v>
      </c>
      <c r="F237" s="181" t="s">
        <v>339</v>
      </c>
      <c r="G237" s="182" t="s">
        <v>168</v>
      </c>
      <c r="H237" s="183">
        <v>3.0049999999999999</v>
      </c>
      <c r="I237" s="184"/>
      <c r="J237" s="185">
        <f>ROUND(I237*H237,2)</f>
        <v>0</v>
      </c>
      <c r="K237" s="181" t="s">
        <v>194</v>
      </c>
      <c r="L237" s="41"/>
      <c r="M237" s="186" t="s">
        <v>40</v>
      </c>
      <c r="N237" s="187" t="s">
        <v>51</v>
      </c>
      <c r="O237" s="67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0" t="s">
        <v>180</v>
      </c>
      <c r="AT237" s="190" t="s">
        <v>141</v>
      </c>
      <c r="AU237" s="190" t="s">
        <v>87</v>
      </c>
      <c r="AY237" s="19" t="s">
        <v>140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9" t="s">
        <v>145</v>
      </c>
      <c r="BK237" s="191">
        <f>ROUND(I237*H237,2)</f>
        <v>0</v>
      </c>
      <c r="BL237" s="19" t="s">
        <v>180</v>
      </c>
      <c r="BM237" s="190" t="s">
        <v>340</v>
      </c>
    </row>
    <row r="238" spans="1:65" s="2" customFormat="1" ht="19.5">
      <c r="A238" s="36"/>
      <c r="B238" s="37"/>
      <c r="C238" s="38"/>
      <c r="D238" s="192" t="s">
        <v>147</v>
      </c>
      <c r="E238" s="38"/>
      <c r="F238" s="193" t="s">
        <v>341</v>
      </c>
      <c r="G238" s="38"/>
      <c r="H238" s="38"/>
      <c r="I238" s="194"/>
      <c r="J238" s="38"/>
      <c r="K238" s="38"/>
      <c r="L238" s="41"/>
      <c r="M238" s="195"/>
      <c r="N238" s="196"/>
      <c r="O238" s="67"/>
      <c r="P238" s="67"/>
      <c r="Q238" s="67"/>
      <c r="R238" s="67"/>
      <c r="S238" s="67"/>
      <c r="T238" s="68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147</v>
      </c>
      <c r="AU238" s="19" t="s">
        <v>87</v>
      </c>
    </row>
    <row r="239" spans="1:65" s="2" customFormat="1">
      <c r="A239" s="36"/>
      <c r="B239" s="37"/>
      <c r="C239" s="38"/>
      <c r="D239" s="220" t="s">
        <v>197</v>
      </c>
      <c r="E239" s="38"/>
      <c r="F239" s="221" t="s">
        <v>342</v>
      </c>
      <c r="G239" s="38"/>
      <c r="H239" s="38"/>
      <c r="I239" s="194"/>
      <c r="J239" s="38"/>
      <c r="K239" s="38"/>
      <c r="L239" s="41"/>
      <c r="M239" s="195"/>
      <c r="N239" s="196"/>
      <c r="O239" s="67"/>
      <c r="P239" s="67"/>
      <c r="Q239" s="67"/>
      <c r="R239" s="67"/>
      <c r="S239" s="67"/>
      <c r="T239" s="68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197</v>
      </c>
      <c r="AU239" s="19" t="s">
        <v>87</v>
      </c>
    </row>
    <row r="240" spans="1:65" s="12" customFormat="1" ht="22.9" customHeight="1">
      <c r="B240" s="165"/>
      <c r="C240" s="166"/>
      <c r="D240" s="167" t="s">
        <v>77</v>
      </c>
      <c r="E240" s="218" t="s">
        <v>343</v>
      </c>
      <c r="F240" s="218" t="s">
        <v>344</v>
      </c>
      <c r="G240" s="166"/>
      <c r="H240" s="166"/>
      <c r="I240" s="169"/>
      <c r="J240" s="219">
        <f>BK240</f>
        <v>0</v>
      </c>
      <c r="K240" s="166"/>
      <c r="L240" s="171"/>
      <c r="M240" s="172"/>
      <c r="N240" s="173"/>
      <c r="O240" s="173"/>
      <c r="P240" s="174">
        <f>SUM(P241:P294)</f>
        <v>0</v>
      </c>
      <c r="Q240" s="173"/>
      <c r="R240" s="174">
        <f>SUM(R241:R294)</f>
        <v>19.31326</v>
      </c>
      <c r="S240" s="173"/>
      <c r="T240" s="175">
        <f>SUM(T241:T294)</f>
        <v>24.049999999999997</v>
      </c>
      <c r="AR240" s="176" t="s">
        <v>87</v>
      </c>
      <c r="AT240" s="177" t="s">
        <v>77</v>
      </c>
      <c r="AU240" s="177" t="s">
        <v>85</v>
      </c>
      <c r="AY240" s="176" t="s">
        <v>140</v>
      </c>
      <c r="BK240" s="178">
        <f>SUM(BK241:BK294)</f>
        <v>0</v>
      </c>
    </row>
    <row r="241" spans="1:65" s="2" customFormat="1" ht="16.5" customHeight="1">
      <c r="A241" s="36"/>
      <c r="B241" s="37"/>
      <c r="C241" s="179" t="s">
        <v>345</v>
      </c>
      <c r="D241" s="179" t="s">
        <v>141</v>
      </c>
      <c r="E241" s="180" t="s">
        <v>346</v>
      </c>
      <c r="F241" s="181" t="s">
        <v>347</v>
      </c>
      <c r="G241" s="182" t="s">
        <v>348</v>
      </c>
      <c r="H241" s="183">
        <v>65</v>
      </c>
      <c r="I241" s="184"/>
      <c r="J241" s="185">
        <f>ROUND(I241*H241,2)</f>
        <v>0</v>
      </c>
      <c r="K241" s="181" t="s">
        <v>194</v>
      </c>
      <c r="L241" s="41"/>
      <c r="M241" s="186" t="s">
        <v>40</v>
      </c>
      <c r="N241" s="187" t="s">
        <v>51</v>
      </c>
      <c r="O241" s="67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0" t="s">
        <v>180</v>
      </c>
      <c r="AT241" s="190" t="s">
        <v>141</v>
      </c>
      <c r="AU241" s="190" t="s">
        <v>87</v>
      </c>
      <c r="AY241" s="19" t="s">
        <v>140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9" t="s">
        <v>145</v>
      </c>
      <c r="BK241" s="191">
        <f>ROUND(I241*H241,2)</f>
        <v>0</v>
      </c>
      <c r="BL241" s="19" t="s">
        <v>180</v>
      </c>
      <c r="BM241" s="190" t="s">
        <v>349</v>
      </c>
    </row>
    <row r="242" spans="1:65" s="2" customFormat="1" ht="19.5">
      <c r="A242" s="36"/>
      <c r="B242" s="37"/>
      <c r="C242" s="38"/>
      <c r="D242" s="192" t="s">
        <v>147</v>
      </c>
      <c r="E242" s="38"/>
      <c r="F242" s="193" t="s">
        <v>350</v>
      </c>
      <c r="G242" s="38"/>
      <c r="H242" s="38"/>
      <c r="I242" s="194"/>
      <c r="J242" s="38"/>
      <c r="K242" s="38"/>
      <c r="L242" s="41"/>
      <c r="M242" s="195"/>
      <c r="N242" s="196"/>
      <c r="O242" s="67"/>
      <c r="P242" s="67"/>
      <c r="Q242" s="67"/>
      <c r="R242" s="67"/>
      <c r="S242" s="67"/>
      <c r="T242" s="68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147</v>
      </c>
      <c r="AU242" s="19" t="s">
        <v>87</v>
      </c>
    </row>
    <row r="243" spans="1:65" s="2" customFormat="1">
      <c r="A243" s="36"/>
      <c r="B243" s="37"/>
      <c r="C243" s="38"/>
      <c r="D243" s="220" t="s">
        <v>197</v>
      </c>
      <c r="E243" s="38"/>
      <c r="F243" s="221" t="s">
        <v>351</v>
      </c>
      <c r="G243" s="38"/>
      <c r="H243" s="38"/>
      <c r="I243" s="194"/>
      <c r="J243" s="38"/>
      <c r="K243" s="38"/>
      <c r="L243" s="41"/>
      <c r="M243" s="195"/>
      <c r="N243" s="196"/>
      <c r="O243" s="67"/>
      <c r="P243" s="67"/>
      <c r="Q243" s="67"/>
      <c r="R243" s="67"/>
      <c r="S243" s="67"/>
      <c r="T243" s="68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197</v>
      </c>
      <c r="AU243" s="19" t="s">
        <v>87</v>
      </c>
    </row>
    <row r="244" spans="1:65" s="13" customFormat="1">
      <c r="B244" s="197"/>
      <c r="C244" s="198"/>
      <c r="D244" s="192" t="s">
        <v>148</v>
      </c>
      <c r="E244" s="199" t="s">
        <v>40</v>
      </c>
      <c r="F244" s="200" t="s">
        <v>352</v>
      </c>
      <c r="G244" s="198"/>
      <c r="H244" s="199" t="s">
        <v>40</v>
      </c>
      <c r="I244" s="201"/>
      <c r="J244" s="198"/>
      <c r="K244" s="198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148</v>
      </c>
      <c r="AU244" s="206" t="s">
        <v>87</v>
      </c>
      <c r="AV244" s="13" t="s">
        <v>85</v>
      </c>
      <c r="AW244" s="13" t="s">
        <v>38</v>
      </c>
      <c r="AX244" s="13" t="s">
        <v>78</v>
      </c>
      <c r="AY244" s="206" t="s">
        <v>140</v>
      </c>
    </row>
    <row r="245" spans="1:65" s="13" customFormat="1">
      <c r="B245" s="197"/>
      <c r="C245" s="198"/>
      <c r="D245" s="192" t="s">
        <v>148</v>
      </c>
      <c r="E245" s="199" t="s">
        <v>40</v>
      </c>
      <c r="F245" s="200" t="s">
        <v>353</v>
      </c>
      <c r="G245" s="198"/>
      <c r="H245" s="199" t="s">
        <v>40</v>
      </c>
      <c r="I245" s="201"/>
      <c r="J245" s="198"/>
      <c r="K245" s="198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148</v>
      </c>
      <c r="AU245" s="206" t="s">
        <v>87</v>
      </c>
      <c r="AV245" s="13" t="s">
        <v>85</v>
      </c>
      <c r="AW245" s="13" t="s">
        <v>38</v>
      </c>
      <c r="AX245" s="13" t="s">
        <v>78</v>
      </c>
      <c r="AY245" s="206" t="s">
        <v>140</v>
      </c>
    </row>
    <row r="246" spans="1:65" s="14" customFormat="1">
      <c r="B246" s="207"/>
      <c r="C246" s="208"/>
      <c r="D246" s="192" t="s">
        <v>148</v>
      </c>
      <c r="E246" s="209" t="s">
        <v>40</v>
      </c>
      <c r="F246" s="210" t="s">
        <v>354</v>
      </c>
      <c r="G246" s="208"/>
      <c r="H246" s="211">
        <v>65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148</v>
      </c>
      <c r="AU246" s="217" t="s">
        <v>87</v>
      </c>
      <c r="AV246" s="14" t="s">
        <v>87</v>
      </c>
      <c r="AW246" s="14" t="s">
        <v>38</v>
      </c>
      <c r="AX246" s="14" t="s">
        <v>85</v>
      </c>
      <c r="AY246" s="217" t="s">
        <v>140</v>
      </c>
    </row>
    <row r="247" spans="1:65" s="2" customFormat="1" ht="16.5" customHeight="1">
      <c r="A247" s="36"/>
      <c r="B247" s="37"/>
      <c r="C247" s="179" t="s">
        <v>355</v>
      </c>
      <c r="D247" s="179" t="s">
        <v>141</v>
      </c>
      <c r="E247" s="180" t="s">
        <v>356</v>
      </c>
      <c r="F247" s="181" t="s">
        <v>357</v>
      </c>
      <c r="G247" s="182" t="s">
        <v>348</v>
      </c>
      <c r="H247" s="183">
        <v>650</v>
      </c>
      <c r="I247" s="184"/>
      <c r="J247" s="185">
        <f>ROUND(I247*H247,2)</f>
        <v>0</v>
      </c>
      <c r="K247" s="181" t="s">
        <v>40</v>
      </c>
      <c r="L247" s="41"/>
      <c r="M247" s="186" t="s">
        <v>40</v>
      </c>
      <c r="N247" s="187" t="s">
        <v>51</v>
      </c>
      <c r="O247" s="67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0" t="s">
        <v>180</v>
      </c>
      <c r="AT247" s="190" t="s">
        <v>141</v>
      </c>
      <c r="AU247" s="190" t="s">
        <v>87</v>
      </c>
      <c r="AY247" s="19" t="s">
        <v>140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9" t="s">
        <v>145</v>
      </c>
      <c r="BK247" s="191">
        <f>ROUND(I247*H247,2)</f>
        <v>0</v>
      </c>
      <c r="BL247" s="19" t="s">
        <v>180</v>
      </c>
      <c r="BM247" s="190" t="s">
        <v>358</v>
      </c>
    </row>
    <row r="248" spans="1:65" s="2" customFormat="1">
      <c r="A248" s="36"/>
      <c r="B248" s="37"/>
      <c r="C248" s="38"/>
      <c r="D248" s="192" t="s">
        <v>147</v>
      </c>
      <c r="E248" s="38"/>
      <c r="F248" s="193" t="s">
        <v>359</v>
      </c>
      <c r="G248" s="38"/>
      <c r="H248" s="38"/>
      <c r="I248" s="194"/>
      <c r="J248" s="38"/>
      <c r="K248" s="38"/>
      <c r="L248" s="41"/>
      <c r="M248" s="195"/>
      <c r="N248" s="196"/>
      <c r="O248" s="67"/>
      <c r="P248" s="67"/>
      <c r="Q248" s="67"/>
      <c r="R248" s="67"/>
      <c r="S248" s="67"/>
      <c r="T248" s="68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147</v>
      </c>
      <c r="AU248" s="19" t="s">
        <v>87</v>
      </c>
    </row>
    <row r="249" spans="1:65" s="13" customFormat="1">
      <c r="B249" s="197"/>
      <c r="C249" s="198"/>
      <c r="D249" s="192" t="s">
        <v>148</v>
      </c>
      <c r="E249" s="199" t="s">
        <v>40</v>
      </c>
      <c r="F249" s="200" t="s">
        <v>352</v>
      </c>
      <c r="G249" s="198"/>
      <c r="H249" s="199" t="s">
        <v>40</v>
      </c>
      <c r="I249" s="201"/>
      <c r="J249" s="198"/>
      <c r="K249" s="198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148</v>
      </c>
      <c r="AU249" s="206" t="s">
        <v>87</v>
      </c>
      <c r="AV249" s="13" t="s">
        <v>85</v>
      </c>
      <c r="AW249" s="13" t="s">
        <v>38</v>
      </c>
      <c r="AX249" s="13" t="s">
        <v>78</v>
      </c>
      <c r="AY249" s="206" t="s">
        <v>140</v>
      </c>
    </row>
    <row r="250" spans="1:65" s="13" customFormat="1">
      <c r="B250" s="197"/>
      <c r="C250" s="198"/>
      <c r="D250" s="192" t="s">
        <v>148</v>
      </c>
      <c r="E250" s="199" t="s">
        <v>40</v>
      </c>
      <c r="F250" s="200" t="s">
        <v>360</v>
      </c>
      <c r="G250" s="198"/>
      <c r="H250" s="199" t="s">
        <v>40</v>
      </c>
      <c r="I250" s="201"/>
      <c r="J250" s="198"/>
      <c r="K250" s="198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148</v>
      </c>
      <c r="AU250" s="206" t="s">
        <v>87</v>
      </c>
      <c r="AV250" s="13" t="s">
        <v>85</v>
      </c>
      <c r="AW250" s="13" t="s">
        <v>38</v>
      </c>
      <c r="AX250" s="13" t="s">
        <v>78</v>
      </c>
      <c r="AY250" s="206" t="s">
        <v>140</v>
      </c>
    </row>
    <row r="251" spans="1:65" s="14" customFormat="1">
      <c r="B251" s="207"/>
      <c r="C251" s="208"/>
      <c r="D251" s="192" t="s">
        <v>148</v>
      </c>
      <c r="E251" s="209" t="s">
        <v>40</v>
      </c>
      <c r="F251" s="210" t="s">
        <v>361</v>
      </c>
      <c r="G251" s="208"/>
      <c r="H251" s="211">
        <v>650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148</v>
      </c>
      <c r="AU251" s="217" t="s">
        <v>87</v>
      </c>
      <c r="AV251" s="14" t="s">
        <v>87</v>
      </c>
      <c r="AW251" s="14" t="s">
        <v>38</v>
      </c>
      <c r="AX251" s="14" t="s">
        <v>85</v>
      </c>
      <c r="AY251" s="217" t="s">
        <v>140</v>
      </c>
    </row>
    <row r="252" spans="1:65" s="2" customFormat="1" ht="16.5" customHeight="1">
      <c r="A252" s="36"/>
      <c r="B252" s="37"/>
      <c r="C252" s="179" t="s">
        <v>362</v>
      </c>
      <c r="D252" s="179" t="s">
        <v>141</v>
      </c>
      <c r="E252" s="180" t="s">
        <v>363</v>
      </c>
      <c r="F252" s="181" t="s">
        <v>364</v>
      </c>
      <c r="G252" s="182" t="s">
        <v>348</v>
      </c>
      <c r="H252" s="183">
        <v>650</v>
      </c>
      <c r="I252" s="184"/>
      <c r="J252" s="185">
        <f>ROUND(I252*H252,2)</f>
        <v>0</v>
      </c>
      <c r="K252" s="181" t="s">
        <v>194</v>
      </c>
      <c r="L252" s="41"/>
      <c r="M252" s="186" t="s">
        <v>40</v>
      </c>
      <c r="N252" s="187" t="s">
        <v>51</v>
      </c>
      <c r="O252" s="67"/>
      <c r="P252" s="188">
        <f>O252*H252</f>
        <v>0</v>
      </c>
      <c r="Q252" s="188">
        <v>1.0999999999999999E-2</v>
      </c>
      <c r="R252" s="188">
        <f>Q252*H252</f>
        <v>7.1499999999999995</v>
      </c>
      <c r="S252" s="188">
        <v>1.0999999999999999E-2</v>
      </c>
      <c r="T252" s="189">
        <f>S252*H252</f>
        <v>7.1499999999999995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0" t="s">
        <v>180</v>
      </c>
      <c r="AT252" s="190" t="s">
        <v>141</v>
      </c>
      <c r="AU252" s="190" t="s">
        <v>87</v>
      </c>
      <c r="AY252" s="19" t="s">
        <v>140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9" t="s">
        <v>145</v>
      </c>
      <c r="BK252" s="191">
        <f>ROUND(I252*H252,2)</f>
        <v>0</v>
      </c>
      <c r="BL252" s="19" t="s">
        <v>180</v>
      </c>
      <c r="BM252" s="190" t="s">
        <v>365</v>
      </c>
    </row>
    <row r="253" spans="1:65" s="2" customFormat="1" ht="19.5">
      <c r="A253" s="36"/>
      <c r="B253" s="37"/>
      <c r="C253" s="38"/>
      <c r="D253" s="192" t="s">
        <v>147</v>
      </c>
      <c r="E253" s="38"/>
      <c r="F253" s="193" t="s">
        <v>366</v>
      </c>
      <c r="G253" s="38"/>
      <c r="H253" s="38"/>
      <c r="I253" s="194"/>
      <c r="J253" s="38"/>
      <c r="K253" s="38"/>
      <c r="L253" s="41"/>
      <c r="M253" s="195"/>
      <c r="N253" s="196"/>
      <c r="O253" s="67"/>
      <c r="P253" s="67"/>
      <c r="Q253" s="67"/>
      <c r="R253" s="67"/>
      <c r="S253" s="67"/>
      <c r="T253" s="68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147</v>
      </c>
      <c r="AU253" s="19" t="s">
        <v>87</v>
      </c>
    </row>
    <row r="254" spans="1:65" s="2" customFormat="1">
      <c r="A254" s="36"/>
      <c r="B254" s="37"/>
      <c r="C254" s="38"/>
      <c r="D254" s="220" t="s">
        <v>197</v>
      </c>
      <c r="E254" s="38"/>
      <c r="F254" s="221" t="s">
        <v>367</v>
      </c>
      <c r="G254" s="38"/>
      <c r="H254" s="38"/>
      <c r="I254" s="194"/>
      <c r="J254" s="38"/>
      <c r="K254" s="38"/>
      <c r="L254" s="41"/>
      <c r="M254" s="195"/>
      <c r="N254" s="196"/>
      <c r="O254" s="67"/>
      <c r="P254" s="67"/>
      <c r="Q254" s="67"/>
      <c r="R254" s="67"/>
      <c r="S254" s="67"/>
      <c r="T254" s="68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197</v>
      </c>
      <c r="AU254" s="19" t="s">
        <v>87</v>
      </c>
    </row>
    <row r="255" spans="1:65" s="13" customFormat="1">
      <c r="B255" s="197"/>
      <c r="C255" s="198"/>
      <c r="D255" s="192" t="s">
        <v>148</v>
      </c>
      <c r="E255" s="199" t="s">
        <v>40</v>
      </c>
      <c r="F255" s="200" t="s">
        <v>368</v>
      </c>
      <c r="G255" s="198"/>
      <c r="H255" s="199" t="s">
        <v>40</v>
      </c>
      <c r="I255" s="201"/>
      <c r="J255" s="198"/>
      <c r="K255" s="198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148</v>
      </c>
      <c r="AU255" s="206" t="s">
        <v>87</v>
      </c>
      <c r="AV255" s="13" t="s">
        <v>85</v>
      </c>
      <c r="AW255" s="13" t="s">
        <v>38</v>
      </c>
      <c r="AX255" s="13" t="s">
        <v>78</v>
      </c>
      <c r="AY255" s="206" t="s">
        <v>140</v>
      </c>
    </row>
    <row r="256" spans="1:65" s="14" customFormat="1">
      <c r="B256" s="207"/>
      <c r="C256" s="208"/>
      <c r="D256" s="192" t="s">
        <v>148</v>
      </c>
      <c r="E256" s="209" t="s">
        <v>40</v>
      </c>
      <c r="F256" s="210" t="s">
        <v>361</v>
      </c>
      <c r="G256" s="208"/>
      <c r="H256" s="211">
        <v>650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148</v>
      </c>
      <c r="AU256" s="217" t="s">
        <v>87</v>
      </c>
      <c r="AV256" s="14" t="s">
        <v>87</v>
      </c>
      <c r="AW256" s="14" t="s">
        <v>38</v>
      </c>
      <c r="AX256" s="14" t="s">
        <v>85</v>
      </c>
      <c r="AY256" s="217" t="s">
        <v>140</v>
      </c>
    </row>
    <row r="257" spans="1:65" s="2" customFormat="1" ht="21.75" customHeight="1">
      <c r="A257" s="36"/>
      <c r="B257" s="37"/>
      <c r="C257" s="179" t="s">
        <v>263</v>
      </c>
      <c r="D257" s="179" t="s">
        <v>141</v>
      </c>
      <c r="E257" s="180" t="s">
        <v>369</v>
      </c>
      <c r="F257" s="181" t="s">
        <v>370</v>
      </c>
      <c r="G257" s="182" t="s">
        <v>348</v>
      </c>
      <c r="H257" s="183">
        <v>650</v>
      </c>
      <c r="I257" s="184"/>
      <c r="J257" s="185">
        <f>ROUND(I257*H257,2)</f>
        <v>0</v>
      </c>
      <c r="K257" s="181" t="s">
        <v>194</v>
      </c>
      <c r="L257" s="41"/>
      <c r="M257" s="186" t="s">
        <v>40</v>
      </c>
      <c r="N257" s="187" t="s">
        <v>51</v>
      </c>
      <c r="O257" s="67"/>
      <c r="P257" s="188">
        <f>O257*H257</f>
        <v>0</v>
      </c>
      <c r="Q257" s="188">
        <v>1.2999999999999999E-2</v>
      </c>
      <c r="R257" s="188">
        <f>Q257*H257</f>
        <v>8.4499999999999993</v>
      </c>
      <c r="S257" s="188">
        <v>1.2999999999999999E-2</v>
      </c>
      <c r="T257" s="189">
        <f>S257*H257</f>
        <v>8.4499999999999993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0" t="s">
        <v>180</v>
      </c>
      <c r="AT257" s="190" t="s">
        <v>141</v>
      </c>
      <c r="AU257" s="190" t="s">
        <v>87</v>
      </c>
      <c r="AY257" s="19" t="s">
        <v>140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9" t="s">
        <v>145</v>
      </c>
      <c r="BK257" s="191">
        <f>ROUND(I257*H257,2)</f>
        <v>0</v>
      </c>
      <c r="BL257" s="19" t="s">
        <v>180</v>
      </c>
      <c r="BM257" s="190" t="s">
        <v>371</v>
      </c>
    </row>
    <row r="258" spans="1:65" s="2" customFormat="1" ht="19.5">
      <c r="A258" s="36"/>
      <c r="B258" s="37"/>
      <c r="C258" s="38"/>
      <c r="D258" s="192" t="s">
        <v>147</v>
      </c>
      <c r="E258" s="38"/>
      <c r="F258" s="193" t="s">
        <v>372</v>
      </c>
      <c r="G258" s="38"/>
      <c r="H258" s="38"/>
      <c r="I258" s="194"/>
      <c r="J258" s="38"/>
      <c r="K258" s="38"/>
      <c r="L258" s="41"/>
      <c r="M258" s="195"/>
      <c r="N258" s="196"/>
      <c r="O258" s="67"/>
      <c r="P258" s="67"/>
      <c r="Q258" s="67"/>
      <c r="R258" s="67"/>
      <c r="S258" s="67"/>
      <c r="T258" s="68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147</v>
      </c>
      <c r="AU258" s="19" t="s">
        <v>87</v>
      </c>
    </row>
    <row r="259" spans="1:65" s="2" customFormat="1">
      <c r="A259" s="36"/>
      <c r="B259" s="37"/>
      <c r="C259" s="38"/>
      <c r="D259" s="220" t="s">
        <v>197</v>
      </c>
      <c r="E259" s="38"/>
      <c r="F259" s="221" t="s">
        <v>373</v>
      </c>
      <c r="G259" s="38"/>
      <c r="H259" s="38"/>
      <c r="I259" s="194"/>
      <c r="J259" s="38"/>
      <c r="K259" s="38"/>
      <c r="L259" s="41"/>
      <c r="M259" s="195"/>
      <c r="N259" s="196"/>
      <c r="O259" s="67"/>
      <c r="P259" s="67"/>
      <c r="Q259" s="67"/>
      <c r="R259" s="67"/>
      <c r="S259" s="67"/>
      <c r="T259" s="68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197</v>
      </c>
      <c r="AU259" s="19" t="s">
        <v>87</v>
      </c>
    </row>
    <row r="260" spans="1:65" s="13" customFormat="1">
      <c r="B260" s="197"/>
      <c r="C260" s="198"/>
      <c r="D260" s="192" t="s">
        <v>148</v>
      </c>
      <c r="E260" s="199" t="s">
        <v>40</v>
      </c>
      <c r="F260" s="200" t="s">
        <v>374</v>
      </c>
      <c r="G260" s="198"/>
      <c r="H260" s="199" t="s">
        <v>40</v>
      </c>
      <c r="I260" s="201"/>
      <c r="J260" s="198"/>
      <c r="K260" s="198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148</v>
      </c>
      <c r="AU260" s="206" t="s">
        <v>87</v>
      </c>
      <c r="AV260" s="13" t="s">
        <v>85</v>
      </c>
      <c r="AW260" s="13" t="s">
        <v>38</v>
      </c>
      <c r="AX260" s="13" t="s">
        <v>78</v>
      </c>
      <c r="AY260" s="206" t="s">
        <v>140</v>
      </c>
    </row>
    <row r="261" spans="1:65" s="14" customFormat="1">
      <c r="B261" s="207"/>
      <c r="C261" s="208"/>
      <c r="D261" s="192" t="s">
        <v>148</v>
      </c>
      <c r="E261" s="209" t="s">
        <v>40</v>
      </c>
      <c r="F261" s="210" t="s">
        <v>361</v>
      </c>
      <c r="G261" s="208"/>
      <c r="H261" s="211">
        <v>650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148</v>
      </c>
      <c r="AU261" s="217" t="s">
        <v>87</v>
      </c>
      <c r="AV261" s="14" t="s">
        <v>87</v>
      </c>
      <c r="AW261" s="14" t="s">
        <v>38</v>
      </c>
      <c r="AX261" s="14" t="s">
        <v>85</v>
      </c>
      <c r="AY261" s="217" t="s">
        <v>140</v>
      </c>
    </row>
    <row r="262" spans="1:65" s="2" customFormat="1" ht="21.75" customHeight="1">
      <c r="A262" s="36"/>
      <c r="B262" s="37"/>
      <c r="C262" s="179" t="s">
        <v>375</v>
      </c>
      <c r="D262" s="179" t="s">
        <v>141</v>
      </c>
      <c r="E262" s="180" t="s">
        <v>376</v>
      </c>
      <c r="F262" s="181" t="s">
        <v>370</v>
      </c>
      <c r="G262" s="182" t="s">
        <v>348</v>
      </c>
      <c r="H262" s="183">
        <v>650</v>
      </c>
      <c r="I262" s="184"/>
      <c r="J262" s="185">
        <f>ROUND(I262*H262,2)</f>
        <v>0</v>
      </c>
      <c r="K262" s="181" t="s">
        <v>194</v>
      </c>
      <c r="L262" s="41"/>
      <c r="M262" s="186" t="s">
        <v>40</v>
      </c>
      <c r="N262" s="187" t="s">
        <v>51</v>
      </c>
      <c r="O262" s="67"/>
      <c r="P262" s="188">
        <f>O262*H262</f>
        <v>0</v>
      </c>
      <c r="Q262" s="188">
        <v>3.0000000000000001E-3</v>
      </c>
      <c r="R262" s="188">
        <f>Q262*H262</f>
        <v>1.95</v>
      </c>
      <c r="S262" s="188">
        <v>1.2999999999999999E-2</v>
      </c>
      <c r="T262" s="189">
        <f>S262*H262</f>
        <v>8.4499999999999993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0" t="s">
        <v>180</v>
      </c>
      <c r="AT262" s="190" t="s">
        <v>141</v>
      </c>
      <c r="AU262" s="190" t="s">
        <v>87</v>
      </c>
      <c r="AY262" s="19" t="s">
        <v>140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9" t="s">
        <v>145</v>
      </c>
      <c r="BK262" s="191">
        <f>ROUND(I262*H262,2)</f>
        <v>0</v>
      </c>
      <c r="BL262" s="19" t="s">
        <v>180</v>
      </c>
      <c r="BM262" s="190" t="s">
        <v>377</v>
      </c>
    </row>
    <row r="263" spans="1:65" s="2" customFormat="1" ht="19.5">
      <c r="A263" s="36"/>
      <c r="B263" s="37"/>
      <c r="C263" s="38"/>
      <c r="D263" s="192" t="s">
        <v>147</v>
      </c>
      <c r="E263" s="38"/>
      <c r="F263" s="193" t="s">
        <v>372</v>
      </c>
      <c r="G263" s="38"/>
      <c r="H263" s="38"/>
      <c r="I263" s="194"/>
      <c r="J263" s="38"/>
      <c r="K263" s="38"/>
      <c r="L263" s="41"/>
      <c r="M263" s="195"/>
      <c r="N263" s="196"/>
      <c r="O263" s="67"/>
      <c r="P263" s="67"/>
      <c r="Q263" s="67"/>
      <c r="R263" s="67"/>
      <c r="S263" s="67"/>
      <c r="T263" s="68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147</v>
      </c>
      <c r="AU263" s="19" t="s">
        <v>87</v>
      </c>
    </row>
    <row r="264" spans="1:65" s="2" customFormat="1">
      <c r="A264" s="36"/>
      <c r="B264" s="37"/>
      <c r="C264" s="38"/>
      <c r="D264" s="220" t="s">
        <v>197</v>
      </c>
      <c r="E264" s="38"/>
      <c r="F264" s="221" t="s">
        <v>378</v>
      </c>
      <c r="G264" s="38"/>
      <c r="H264" s="38"/>
      <c r="I264" s="194"/>
      <c r="J264" s="38"/>
      <c r="K264" s="38"/>
      <c r="L264" s="41"/>
      <c r="M264" s="195"/>
      <c r="N264" s="196"/>
      <c r="O264" s="67"/>
      <c r="P264" s="67"/>
      <c r="Q264" s="67"/>
      <c r="R264" s="67"/>
      <c r="S264" s="67"/>
      <c r="T264" s="68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197</v>
      </c>
      <c r="AU264" s="19" t="s">
        <v>87</v>
      </c>
    </row>
    <row r="265" spans="1:65" s="13" customFormat="1" ht="22.5">
      <c r="B265" s="197"/>
      <c r="C265" s="198"/>
      <c r="D265" s="192" t="s">
        <v>148</v>
      </c>
      <c r="E265" s="199" t="s">
        <v>40</v>
      </c>
      <c r="F265" s="200" t="s">
        <v>379</v>
      </c>
      <c r="G265" s="198"/>
      <c r="H265" s="199" t="s">
        <v>40</v>
      </c>
      <c r="I265" s="201"/>
      <c r="J265" s="198"/>
      <c r="K265" s="198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148</v>
      </c>
      <c r="AU265" s="206" t="s">
        <v>87</v>
      </c>
      <c r="AV265" s="13" t="s">
        <v>85</v>
      </c>
      <c r="AW265" s="13" t="s">
        <v>38</v>
      </c>
      <c r="AX265" s="13" t="s">
        <v>78</v>
      </c>
      <c r="AY265" s="206" t="s">
        <v>140</v>
      </c>
    </row>
    <row r="266" spans="1:65" s="14" customFormat="1">
      <c r="B266" s="207"/>
      <c r="C266" s="208"/>
      <c r="D266" s="192" t="s">
        <v>148</v>
      </c>
      <c r="E266" s="209" t="s">
        <v>40</v>
      </c>
      <c r="F266" s="210" t="s">
        <v>361</v>
      </c>
      <c r="G266" s="208"/>
      <c r="H266" s="211">
        <v>650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148</v>
      </c>
      <c r="AU266" s="217" t="s">
        <v>87</v>
      </c>
      <c r="AV266" s="14" t="s">
        <v>87</v>
      </c>
      <c r="AW266" s="14" t="s">
        <v>38</v>
      </c>
      <c r="AX266" s="14" t="s">
        <v>85</v>
      </c>
      <c r="AY266" s="217" t="s">
        <v>140</v>
      </c>
    </row>
    <row r="267" spans="1:65" s="2" customFormat="1" ht="16.5" customHeight="1">
      <c r="A267" s="36"/>
      <c r="B267" s="37"/>
      <c r="C267" s="179" t="s">
        <v>380</v>
      </c>
      <c r="D267" s="179" t="s">
        <v>141</v>
      </c>
      <c r="E267" s="180" t="s">
        <v>381</v>
      </c>
      <c r="F267" s="181" t="s">
        <v>382</v>
      </c>
      <c r="G267" s="182" t="s">
        <v>348</v>
      </c>
      <c r="H267" s="183">
        <v>650</v>
      </c>
      <c r="I267" s="184"/>
      <c r="J267" s="185">
        <f>ROUND(I267*H267,2)</f>
        <v>0</v>
      </c>
      <c r="K267" s="181" t="s">
        <v>194</v>
      </c>
      <c r="L267" s="41"/>
      <c r="M267" s="186" t="s">
        <v>40</v>
      </c>
      <c r="N267" s="187" t="s">
        <v>51</v>
      </c>
      <c r="O267" s="67"/>
      <c r="P267" s="188">
        <f>O267*H267</f>
        <v>0</v>
      </c>
      <c r="Q267" s="188">
        <v>6.8999999999999997E-4</v>
      </c>
      <c r="R267" s="188">
        <f>Q267*H267</f>
        <v>0.44849999999999995</v>
      </c>
      <c r="S267" s="188">
        <v>0</v>
      </c>
      <c r="T267" s="189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0" t="s">
        <v>180</v>
      </c>
      <c r="AT267" s="190" t="s">
        <v>141</v>
      </c>
      <c r="AU267" s="190" t="s">
        <v>87</v>
      </c>
      <c r="AY267" s="19" t="s">
        <v>140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9" t="s">
        <v>145</v>
      </c>
      <c r="BK267" s="191">
        <f>ROUND(I267*H267,2)</f>
        <v>0</v>
      </c>
      <c r="BL267" s="19" t="s">
        <v>180</v>
      </c>
      <c r="BM267" s="190" t="s">
        <v>383</v>
      </c>
    </row>
    <row r="268" spans="1:65" s="2" customFormat="1">
      <c r="A268" s="36"/>
      <c r="B268" s="37"/>
      <c r="C268" s="38"/>
      <c r="D268" s="192" t="s">
        <v>147</v>
      </c>
      <c r="E268" s="38"/>
      <c r="F268" s="193" t="s">
        <v>384</v>
      </c>
      <c r="G268" s="38"/>
      <c r="H268" s="38"/>
      <c r="I268" s="194"/>
      <c r="J268" s="38"/>
      <c r="K268" s="38"/>
      <c r="L268" s="41"/>
      <c r="M268" s="195"/>
      <c r="N268" s="196"/>
      <c r="O268" s="67"/>
      <c r="P268" s="67"/>
      <c r="Q268" s="67"/>
      <c r="R268" s="67"/>
      <c r="S268" s="67"/>
      <c r="T268" s="68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147</v>
      </c>
      <c r="AU268" s="19" t="s">
        <v>87</v>
      </c>
    </row>
    <row r="269" spans="1:65" s="2" customFormat="1">
      <c r="A269" s="36"/>
      <c r="B269" s="37"/>
      <c r="C269" s="38"/>
      <c r="D269" s="220" t="s">
        <v>197</v>
      </c>
      <c r="E269" s="38"/>
      <c r="F269" s="221" t="s">
        <v>385</v>
      </c>
      <c r="G269" s="38"/>
      <c r="H269" s="38"/>
      <c r="I269" s="194"/>
      <c r="J269" s="38"/>
      <c r="K269" s="38"/>
      <c r="L269" s="41"/>
      <c r="M269" s="195"/>
      <c r="N269" s="196"/>
      <c r="O269" s="67"/>
      <c r="P269" s="67"/>
      <c r="Q269" s="67"/>
      <c r="R269" s="67"/>
      <c r="S269" s="67"/>
      <c r="T269" s="68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197</v>
      </c>
      <c r="AU269" s="19" t="s">
        <v>87</v>
      </c>
    </row>
    <row r="270" spans="1:65" s="13" customFormat="1">
      <c r="B270" s="197"/>
      <c r="C270" s="198"/>
      <c r="D270" s="192" t="s">
        <v>148</v>
      </c>
      <c r="E270" s="199" t="s">
        <v>40</v>
      </c>
      <c r="F270" s="200" t="s">
        <v>386</v>
      </c>
      <c r="G270" s="198"/>
      <c r="H270" s="199" t="s">
        <v>40</v>
      </c>
      <c r="I270" s="201"/>
      <c r="J270" s="198"/>
      <c r="K270" s="198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148</v>
      </c>
      <c r="AU270" s="206" t="s">
        <v>87</v>
      </c>
      <c r="AV270" s="13" t="s">
        <v>85</v>
      </c>
      <c r="AW270" s="13" t="s">
        <v>38</v>
      </c>
      <c r="AX270" s="13" t="s">
        <v>78</v>
      </c>
      <c r="AY270" s="206" t="s">
        <v>140</v>
      </c>
    </row>
    <row r="271" spans="1:65" s="13" customFormat="1">
      <c r="B271" s="197"/>
      <c r="C271" s="198"/>
      <c r="D271" s="192" t="s">
        <v>148</v>
      </c>
      <c r="E271" s="199" t="s">
        <v>40</v>
      </c>
      <c r="F271" s="200" t="s">
        <v>387</v>
      </c>
      <c r="G271" s="198"/>
      <c r="H271" s="199" t="s">
        <v>40</v>
      </c>
      <c r="I271" s="201"/>
      <c r="J271" s="198"/>
      <c r="K271" s="198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148</v>
      </c>
      <c r="AU271" s="206" t="s">
        <v>87</v>
      </c>
      <c r="AV271" s="13" t="s">
        <v>85</v>
      </c>
      <c r="AW271" s="13" t="s">
        <v>38</v>
      </c>
      <c r="AX271" s="13" t="s">
        <v>78</v>
      </c>
      <c r="AY271" s="206" t="s">
        <v>140</v>
      </c>
    </row>
    <row r="272" spans="1:65" s="14" customFormat="1">
      <c r="B272" s="207"/>
      <c r="C272" s="208"/>
      <c r="D272" s="192" t="s">
        <v>148</v>
      </c>
      <c r="E272" s="209" t="s">
        <v>40</v>
      </c>
      <c r="F272" s="210" t="s">
        <v>361</v>
      </c>
      <c r="G272" s="208"/>
      <c r="H272" s="211">
        <v>650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148</v>
      </c>
      <c r="AU272" s="217" t="s">
        <v>87</v>
      </c>
      <c r="AV272" s="14" t="s">
        <v>87</v>
      </c>
      <c r="AW272" s="14" t="s">
        <v>38</v>
      </c>
      <c r="AX272" s="14" t="s">
        <v>85</v>
      </c>
      <c r="AY272" s="217" t="s">
        <v>140</v>
      </c>
    </row>
    <row r="273" spans="1:65" s="2" customFormat="1" ht="16.5" customHeight="1">
      <c r="A273" s="36"/>
      <c r="B273" s="37"/>
      <c r="C273" s="179" t="s">
        <v>388</v>
      </c>
      <c r="D273" s="179" t="s">
        <v>141</v>
      </c>
      <c r="E273" s="180" t="s">
        <v>389</v>
      </c>
      <c r="F273" s="181" t="s">
        <v>390</v>
      </c>
      <c r="G273" s="182" t="s">
        <v>348</v>
      </c>
      <c r="H273" s="183">
        <v>650</v>
      </c>
      <c r="I273" s="184"/>
      <c r="J273" s="185">
        <f>ROUND(I273*H273,2)</f>
        <v>0</v>
      </c>
      <c r="K273" s="181" t="s">
        <v>194</v>
      </c>
      <c r="L273" s="41"/>
      <c r="M273" s="186" t="s">
        <v>40</v>
      </c>
      <c r="N273" s="187" t="s">
        <v>51</v>
      </c>
      <c r="O273" s="67"/>
      <c r="P273" s="188">
        <f>O273*H273</f>
        <v>0</v>
      </c>
      <c r="Q273" s="188">
        <v>1.8000000000000001E-4</v>
      </c>
      <c r="R273" s="188">
        <f>Q273*H273</f>
        <v>0.11700000000000001</v>
      </c>
      <c r="S273" s="188">
        <v>0</v>
      </c>
      <c r="T273" s="189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0" t="s">
        <v>180</v>
      </c>
      <c r="AT273" s="190" t="s">
        <v>141</v>
      </c>
      <c r="AU273" s="190" t="s">
        <v>87</v>
      </c>
      <c r="AY273" s="19" t="s">
        <v>140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9" t="s">
        <v>145</v>
      </c>
      <c r="BK273" s="191">
        <f>ROUND(I273*H273,2)</f>
        <v>0</v>
      </c>
      <c r="BL273" s="19" t="s">
        <v>180</v>
      </c>
      <c r="BM273" s="190" t="s">
        <v>391</v>
      </c>
    </row>
    <row r="274" spans="1:65" s="2" customFormat="1">
      <c r="A274" s="36"/>
      <c r="B274" s="37"/>
      <c r="C274" s="38"/>
      <c r="D274" s="192" t="s">
        <v>147</v>
      </c>
      <c r="E274" s="38"/>
      <c r="F274" s="193" t="s">
        <v>392</v>
      </c>
      <c r="G274" s="38"/>
      <c r="H274" s="38"/>
      <c r="I274" s="194"/>
      <c r="J274" s="38"/>
      <c r="K274" s="38"/>
      <c r="L274" s="41"/>
      <c r="M274" s="195"/>
      <c r="N274" s="196"/>
      <c r="O274" s="67"/>
      <c r="P274" s="67"/>
      <c r="Q274" s="67"/>
      <c r="R274" s="67"/>
      <c r="S274" s="67"/>
      <c r="T274" s="68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147</v>
      </c>
      <c r="AU274" s="19" t="s">
        <v>87</v>
      </c>
    </row>
    <row r="275" spans="1:65" s="2" customFormat="1">
      <c r="A275" s="36"/>
      <c r="B275" s="37"/>
      <c r="C275" s="38"/>
      <c r="D275" s="220" t="s">
        <v>197</v>
      </c>
      <c r="E275" s="38"/>
      <c r="F275" s="221" t="s">
        <v>393</v>
      </c>
      <c r="G275" s="38"/>
      <c r="H275" s="38"/>
      <c r="I275" s="194"/>
      <c r="J275" s="38"/>
      <c r="K275" s="38"/>
      <c r="L275" s="41"/>
      <c r="M275" s="195"/>
      <c r="N275" s="196"/>
      <c r="O275" s="67"/>
      <c r="P275" s="67"/>
      <c r="Q275" s="67"/>
      <c r="R275" s="67"/>
      <c r="S275" s="67"/>
      <c r="T275" s="68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197</v>
      </c>
      <c r="AU275" s="19" t="s">
        <v>87</v>
      </c>
    </row>
    <row r="276" spans="1:65" s="13" customFormat="1">
      <c r="B276" s="197"/>
      <c r="C276" s="198"/>
      <c r="D276" s="192" t="s">
        <v>148</v>
      </c>
      <c r="E276" s="199" t="s">
        <v>40</v>
      </c>
      <c r="F276" s="200" t="s">
        <v>386</v>
      </c>
      <c r="G276" s="198"/>
      <c r="H276" s="199" t="s">
        <v>40</v>
      </c>
      <c r="I276" s="201"/>
      <c r="J276" s="198"/>
      <c r="K276" s="198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148</v>
      </c>
      <c r="AU276" s="206" t="s">
        <v>87</v>
      </c>
      <c r="AV276" s="13" t="s">
        <v>85</v>
      </c>
      <c r="AW276" s="13" t="s">
        <v>38</v>
      </c>
      <c r="AX276" s="13" t="s">
        <v>78</v>
      </c>
      <c r="AY276" s="206" t="s">
        <v>140</v>
      </c>
    </row>
    <row r="277" spans="1:65" s="13" customFormat="1">
      <c r="B277" s="197"/>
      <c r="C277" s="198"/>
      <c r="D277" s="192" t="s">
        <v>148</v>
      </c>
      <c r="E277" s="199" t="s">
        <v>40</v>
      </c>
      <c r="F277" s="200" t="s">
        <v>394</v>
      </c>
      <c r="G277" s="198"/>
      <c r="H277" s="199" t="s">
        <v>40</v>
      </c>
      <c r="I277" s="201"/>
      <c r="J277" s="198"/>
      <c r="K277" s="198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148</v>
      </c>
      <c r="AU277" s="206" t="s">
        <v>87</v>
      </c>
      <c r="AV277" s="13" t="s">
        <v>85</v>
      </c>
      <c r="AW277" s="13" t="s">
        <v>38</v>
      </c>
      <c r="AX277" s="13" t="s">
        <v>78</v>
      </c>
      <c r="AY277" s="206" t="s">
        <v>140</v>
      </c>
    </row>
    <row r="278" spans="1:65" s="14" customFormat="1">
      <c r="B278" s="207"/>
      <c r="C278" s="208"/>
      <c r="D278" s="192" t="s">
        <v>148</v>
      </c>
      <c r="E278" s="209" t="s">
        <v>40</v>
      </c>
      <c r="F278" s="210" t="s">
        <v>361</v>
      </c>
      <c r="G278" s="208"/>
      <c r="H278" s="211">
        <v>650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148</v>
      </c>
      <c r="AU278" s="217" t="s">
        <v>87</v>
      </c>
      <c r="AV278" s="14" t="s">
        <v>87</v>
      </c>
      <c r="AW278" s="14" t="s">
        <v>38</v>
      </c>
      <c r="AX278" s="14" t="s">
        <v>85</v>
      </c>
      <c r="AY278" s="217" t="s">
        <v>140</v>
      </c>
    </row>
    <row r="279" spans="1:65" s="2" customFormat="1" ht="16.5" customHeight="1">
      <c r="A279" s="36"/>
      <c r="B279" s="37"/>
      <c r="C279" s="179" t="s">
        <v>395</v>
      </c>
      <c r="D279" s="179" t="s">
        <v>141</v>
      </c>
      <c r="E279" s="180" t="s">
        <v>396</v>
      </c>
      <c r="F279" s="181" t="s">
        <v>397</v>
      </c>
      <c r="G279" s="182" t="s">
        <v>348</v>
      </c>
      <c r="H279" s="183">
        <v>2600</v>
      </c>
      <c r="I279" s="184"/>
      <c r="J279" s="185">
        <f>ROUND(I279*H279,2)</f>
        <v>0</v>
      </c>
      <c r="K279" s="181" t="s">
        <v>194</v>
      </c>
      <c r="L279" s="41"/>
      <c r="M279" s="186" t="s">
        <v>40</v>
      </c>
      <c r="N279" s="187" t="s">
        <v>51</v>
      </c>
      <c r="O279" s="67"/>
      <c r="P279" s="188">
        <f>O279*H279</f>
        <v>0</v>
      </c>
      <c r="Q279" s="188">
        <v>3.5E-4</v>
      </c>
      <c r="R279" s="188">
        <f>Q279*H279</f>
        <v>0.91</v>
      </c>
      <c r="S279" s="188">
        <v>0</v>
      </c>
      <c r="T279" s="189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0" t="s">
        <v>180</v>
      </c>
      <c r="AT279" s="190" t="s">
        <v>141</v>
      </c>
      <c r="AU279" s="190" t="s">
        <v>87</v>
      </c>
      <c r="AY279" s="19" t="s">
        <v>140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9" t="s">
        <v>145</v>
      </c>
      <c r="BK279" s="191">
        <f>ROUND(I279*H279,2)</f>
        <v>0</v>
      </c>
      <c r="BL279" s="19" t="s">
        <v>180</v>
      </c>
      <c r="BM279" s="190" t="s">
        <v>398</v>
      </c>
    </row>
    <row r="280" spans="1:65" s="2" customFormat="1">
      <c r="A280" s="36"/>
      <c r="B280" s="37"/>
      <c r="C280" s="38"/>
      <c r="D280" s="192" t="s">
        <v>147</v>
      </c>
      <c r="E280" s="38"/>
      <c r="F280" s="193" t="s">
        <v>399</v>
      </c>
      <c r="G280" s="38"/>
      <c r="H280" s="38"/>
      <c r="I280" s="194"/>
      <c r="J280" s="38"/>
      <c r="K280" s="38"/>
      <c r="L280" s="41"/>
      <c r="M280" s="195"/>
      <c r="N280" s="196"/>
      <c r="O280" s="67"/>
      <c r="P280" s="67"/>
      <c r="Q280" s="67"/>
      <c r="R280" s="67"/>
      <c r="S280" s="67"/>
      <c r="T280" s="68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147</v>
      </c>
      <c r="AU280" s="19" t="s">
        <v>87</v>
      </c>
    </row>
    <row r="281" spans="1:65" s="2" customFormat="1">
      <c r="A281" s="36"/>
      <c r="B281" s="37"/>
      <c r="C281" s="38"/>
      <c r="D281" s="220" t="s">
        <v>197</v>
      </c>
      <c r="E281" s="38"/>
      <c r="F281" s="221" t="s">
        <v>400</v>
      </c>
      <c r="G281" s="38"/>
      <c r="H281" s="38"/>
      <c r="I281" s="194"/>
      <c r="J281" s="38"/>
      <c r="K281" s="38"/>
      <c r="L281" s="41"/>
      <c r="M281" s="195"/>
      <c r="N281" s="196"/>
      <c r="O281" s="67"/>
      <c r="P281" s="67"/>
      <c r="Q281" s="67"/>
      <c r="R281" s="67"/>
      <c r="S281" s="67"/>
      <c r="T281" s="68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197</v>
      </c>
      <c r="AU281" s="19" t="s">
        <v>87</v>
      </c>
    </row>
    <row r="282" spans="1:65" s="13" customFormat="1">
      <c r="B282" s="197"/>
      <c r="C282" s="198"/>
      <c r="D282" s="192" t="s">
        <v>148</v>
      </c>
      <c r="E282" s="199" t="s">
        <v>40</v>
      </c>
      <c r="F282" s="200" t="s">
        <v>386</v>
      </c>
      <c r="G282" s="198"/>
      <c r="H282" s="199" t="s">
        <v>40</v>
      </c>
      <c r="I282" s="201"/>
      <c r="J282" s="198"/>
      <c r="K282" s="198"/>
      <c r="L282" s="202"/>
      <c r="M282" s="203"/>
      <c r="N282" s="204"/>
      <c r="O282" s="204"/>
      <c r="P282" s="204"/>
      <c r="Q282" s="204"/>
      <c r="R282" s="204"/>
      <c r="S282" s="204"/>
      <c r="T282" s="205"/>
      <c r="AT282" s="206" t="s">
        <v>148</v>
      </c>
      <c r="AU282" s="206" t="s">
        <v>87</v>
      </c>
      <c r="AV282" s="13" t="s">
        <v>85</v>
      </c>
      <c r="AW282" s="13" t="s">
        <v>38</v>
      </c>
      <c r="AX282" s="13" t="s">
        <v>78</v>
      </c>
      <c r="AY282" s="206" t="s">
        <v>140</v>
      </c>
    </row>
    <row r="283" spans="1:65" s="13" customFormat="1">
      <c r="B283" s="197"/>
      <c r="C283" s="198"/>
      <c r="D283" s="192" t="s">
        <v>148</v>
      </c>
      <c r="E283" s="199" t="s">
        <v>40</v>
      </c>
      <c r="F283" s="200" t="s">
        <v>401</v>
      </c>
      <c r="G283" s="198"/>
      <c r="H283" s="199" t="s">
        <v>40</v>
      </c>
      <c r="I283" s="201"/>
      <c r="J283" s="198"/>
      <c r="K283" s="198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148</v>
      </c>
      <c r="AU283" s="206" t="s">
        <v>87</v>
      </c>
      <c r="AV283" s="13" t="s">
        <v>85</v>
      </c>
      <c r="AW283" s="13" t="s">
        <v>38</v>
      </c>
      <c r="AX283" s="13" t="s">
        <v>78</v>
      </c>
      <c r="AY283" s="206" t="s">
        <v>140</v>
      </c>
    </row>
    <row r="284" spans="1:65" s="14" customFormat="1">
      <c r="B284" s="207"/>
      <c r="C284" s="208"/>
      <c r="D284" s="192" t="s">
        <v>148</v>
      </c>
      <c r="E284" s="209" t="s">
        <v>40</v>
      </c>
      <c r="F284" s="210" t="s">
        <v>402</v>
      </c>
      <c r="G284" s="208"/>
      <c r="H284" s="211">
        <v>2600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148</v>
      </c>
      <c r="AU284" s="217" t="s">
        <v>87</v>
      </c>
      <c r="AV284" s="14" t="s">
        <v>87</v>
      </c>
      <c r="AW284" s="14" t="s">
        <v>38</v>
      </c>
      <c r="AX284" s="14" t="s">
        <v>85</v>
      </c>
      <c r="AY284" s="217" t="s">
        <v>140</v>
      </c>
    </row>
    <row r="285" spans="1:65" s="2" customFormat="1" ht="16.5" customHeight="1">
      <c r="A285" s="36"/>
      <c r="B285" s="37"/>
      <c r="C285" s="179" t="s">
        <v>403</v>
      </c>
      <c r="D285" s="179" t="s">
        <v>141</v>
      </c>
      <c r="E285" s="180" t="s">
        <v>404</v>
      </c>
      <c r="F285" s="181" t="s">
        <v>405</v>
      </c>
      <c r="G285" s="182" t="s">
        <v>348</v>
      </c>
      <c r="H285" s="183">
        <v>650</v>
      </c>
      <c r="I285" s="184"/>
      <c r="J285" s="185">
        <f>ROUND(I285*H285,2)</f>
        <v>0</v>
      </c>
      <c r="K285" s="181" t="s">
        <v>194</v>
      </c>
      <c r="L285" s="41"/>
      <c r="M285" s="186" t="s">
        <v>40</v>
      </c>
      <c r="N285" s="187" t="s">
        <v>51</v>
      </c>
      <c r="O285" s="67"/>
      <c r="P285" s="188">
        <f>O285*H285</f>
        <v>0</v>
      </c>
      <c r="Q285" s="188">
        <v>3.6000000000000002E-4</v>
      </c>
      <c r="R285" s="188">
        <f>Q285*H285</f>
        <v>0.23400000000000001</v>
      </c>
      <c r="S285" s="188">
        <v>0</v>
      </c>
      <c r="T285" s="189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0" t="s">
        <v>180</v>
      </c>
      <c r="AT285" s="190" t="s">
        <v>141</v>
      </c>
      <c r="AU285" s="190" t="s">
        <v>87</v>
      </c>
      <c r="AY285" s="19" t="s">
        <v>140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9" t="s">
        <v>145</v>
      </c>
      <c r="BK285" s="191">
        <f>ROUND(I285*H285,2)</f>
        <v>0</v>
      </c>
      <c r="BL285" s="19" t="s">
        <v>180</v>
      </c>
      <c r="BM285" s="190" t="s">
        <v>406</v>
      </c>
    </row>
    <row r="286" spans="1:65" s="2" customFormat="1">
      <c r="A286" s="36"/>
      <c r="B286" s="37"/>
      <c r="C286" s="38"/>
      <c r="D286" s="192" t="s">
        <v>147</v>
      </c>
      <c r="E286" s="38"/>
      <c r="F286" s="193" t="s">
        <v>407</v>
      </c>
      <c r="G286" s="38"/>
      <c r="H286" s="38"/>
      <c r="I286" s="194"/>
      <c r="J286" s="38"/>
      <c r="K286" s="38"/>
      <c r="L286" s="41"/>
      <c r="M286" s="195"/>
      <c r="N286" s="196"/>
      <c r="O286" s="67"/>
      <c r="P286" s="67"/>
      <c r="Q286" s="67"/>
      <c r="R286" s="67"/>
      <c r="S286" s="67"/>
      <c r="T286" s="68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147</v>
      </c>
      <c r="AU286" s="19" t="s">
        <v>87</v>
      </c>
    </row>
    <row r="287" spans="1:65" s="2" customFormat="1">
      <c r="A287" s="36"/>
      <c r="B287" s="37"/>
      <c r="C287" s="38"/>
      <c r="D287" s="220" t="s">
        <v>197</v>
      </c>
      <c r="E287" s="38"/>
      <c r="F287" s="221" t="s">
        <v>408</v>
      </c>
      <c r="G287" s="38"/>
      <c r="H287" s="38"/>
      <c r="I287" s="194"/>
      <c r="J287" s="38"/>
      <c r="K287" s="38"/>
      <c r="L287" s="41"/>
      <c r="M287" s="195"/>
      <c r="N287" s="196"/>
      <c r="O287" s="67"/>
      <c r="P287" s="67"/>
      <c r="Q287" s="67"/>
      <c r="R287" s="67"/>
      <c r="S287" s="67"/>
      <c r="T287" s="68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197</v>
      </c>
      <c r="AU287" s="19" t="s">
        <v>87</v>
      </c>
    </row>
    <row r="288" spans="1:65" s="13" customFormat="1">
      <c r="B288" s="197"/>
      <c r="C288" s="198"/>
      <c r="D288" s="192" t="s">
        <v>148</v>
      </c>
      <c r="E288" s="199" t="s">
        <v>40</v>
      </c>
      <c r="F288" s="200" t="s">
        <v>386</v>
      </c>
      <c r="G288" s="198"/>
      <c r="H288" s="199" t="s">
        <v>40</v>
      </c>
      <c r="I288" s="201"/>
      <c r="J288" s="198"/>
      <c r="K288" s="198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148</v>
      </c>
      <c r="AU288" s="206" t="s">
        <v>87</v>
      </c>
      <c r="AV288" s="13" t="s">
        <v>85</v>
      </c>
      <c r="AW288" s="13" t="s">
        <v>38</v>
      </c>
      <c r="AX288" s="13" t="s">
        <v>78</v>
      </c>
      <c r="AY288" s="206" t="s">
        <v>140</v>
      </c>
    </row>
    <row r="289" spans="1:65" s="13" customFormat="1" ht="22.5">
      <c r="B289" s="197"/>
      <c r="C289" s="198"/>
      <c r="D289" s="192" t="s">
        <v>148</v>
      </c>
      <c r="E289" s="199" t="s">
        <v>40</v>
      </c>
      <c r="F289" s="200" t="s">
        <v>409</v>
      </c>
      <c r="G289" s="198"/>
      <c r="H289" s="199" t="s">
        <v>40</v>
      </c>
      <c r="I289" s="201"/>
      <c r="J289" s="198"/>
      <c r="K289" s="198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148</v>
      </c>
      <c r="AU289" s="206" t="s">
        <v>87</v>
      </c>
      <c r="AV289" s="13" t="s">
        <v>85</v>
      </c>
      <c r="AW289" s="13" t="s">
        <v>38</v>
      </c>
      <c r="AX289" s="13" t="s">
        <v>78</v>
      </c>
      <c r="AY289" s="206" t="s">
        <v>140</v>
      </c>
    </row>
    <row r="290" spans="1:65" s="14" customFormat="1">
      <c r="B290" s="207"/>
      <c r="C290" s="208"/>
      <c r="D290" s="192" t="s">
        <v>148</v>
      </c>
      <c r="E290" s="209" t="s">
        <v>40</v>
      </c>
      <c r="F290" s="210" t="s">
        <v>361</v>
      </c>
      <c r="G290" s="208"/>
      <c r="H290" s="211">
        <v>650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148</v>
      </c>
      <c r="AU290" s="217" t="s">
        <v>87</v>
      </c>
      <c r="AV290" s="14" t="s">
        <v>87</v>
      </c>
      <c r="AW290" s="14" t="s">
        <v>38</v>
      </c>
      <c r="AX290" s="14" t="s">
        <v>85</v>
      </c>
      <c r="AY290" s="217" t="s">
        <v>140</v>
      </c>
    </row>
    <row r="291" spans="1:65" s="2" customFormat="1" ht="16.5" customHeight="1">
      <c r="A291" s="36"/>
      <c r="B291" s="37"/>
      <c r="C291" s="179" t="s">
        <v>410</v>
      </c>
      <c r="D291" s="179" t="s">
        <v>141</v>
      </c>
      <c r="E291" s="180" t="s">
        <v>411</v>
      </c>
      <c r="F291" s="181" t="s">
        <v>412</v>
      </c>
      <c r="G291" s="182" t="s">
        <v>348</v>
      </c>
      <c r="H291" s="183">
        <v>168</v>
      </c>
      <c r="I291" s="184"/>
      <c r="J291" s="185">
        <f>ROUND(I291*H291,2)</f>
        <v>0</v>
      </c>
      <c r="K291" s="181" t="s">
        <v>40</v>
      </c>
      <c r="L291" s="41"/>
      <c r="M291" s="186" t="s">
        <v>40</v>
      </c>
      <c r="N291" s="187" t="s">
        <v>51</v>
      </c>
      <c r="O291" s="67"/>
      <c r="P291" s="188">
        <f>O291*H291</f>
        <v>0</v>
      </c>
      <c r="Q291" s="188">
        <v>3.2000000000000003E-4</v>
      </c>
      <c r="R291" s="188">
        <f>Q291*H291</f>
        <v>5.3760000000000002E-2</v>
      </c>
      <c r="S291" s="188">
        <v>0</v>
      </c>
      <c r="T291" s="189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0" t="s">
        <v>180</v>
      </c>
      <c r="AT291" s="190" t="s">
        <v>141</v>
      </c>
      <c r="AU291" s="190" t="s">
        <v>87</v>
      </c>
      <c r="AY291" s="19" t="s">
        <v>140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9" t="s">
        <v>145</v>
      </c>
      <c r="BK291" s="191">
        <f>ROUND(I291*H291,2)</f>
        <v>0</v>
      </c>
      <c r="BL291" s="19" t="s">
        <v>180</v>
      </c>
      <c r="BM291" s="190" t="s">
        <v>413</v>
      </c>
    </row>
    <row r="292" spans="1:65" s="2" customFormat="1">
      <c r="A292" s="36"/>
      <c r="B292" s="37"/>
      <c r="C292" s="38"/>
      <c r="D292" s="192" t="s">
        <v>147</v>
      </c>
      <c r="E292" s="38"/>
      <c r="F292" s="193" t="s">
        <v>412</v>
      </c>
      <c r="G292" s="38"/>
      <c r="H292" s="38"/>
      <c r="I292" s="194"/>
      <c r="J292" s="38"/>
      <c r="K292" s="38"/>
      <c r="L292" s="41"/>
      <c r="M292" s="195"/>
      <c r="N292" s="196"/>
      <c r="O292" s="67"/>
      <c r="P292" s="67"/>
      <c r="Q292" s="67"/>
      <c r="R292" s="67"/>
      <c r="S292" s="67"/>
      <c r="T292" s="68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147</v>
      </c>
      <c r="AU292" s="19" t="s">
        <v>87</v>
      </c>
    </row>
    <row r="293" spans="1:65" s="13" customFormat="1">
      <c r="B293" s="197"/>
      <c r="C293" s="198"/>
      <c r="D293" s="192" t="s">
        <v>148</v>
      </c>
      <c r="E293" s="199" t="s">
        <v>40</v>
      </c>
      <c r="F293" s="200" t="s">
        <v>414</v>
      </c>
      <c r="G293" s="198"/>
      <c r="H293" s="199" t="s">
        <v>40</v>
      </c>
      <c r="I293" s="201"/>
      <c r="J293" s="198"/>
      <c r="K293" s="198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148</v>
      </c>
      <c r="AU293" s="206" t="s">
        <v>87</v>
      </c>
      <c r="AV293" s="13" t="s">
        <v>85</v>
      </c>
      <c r="AW293" s="13" t="s">
        <v>38</v>
      </c>
      <c r="AX293" s="13" t="s">
        <v>78</v>
      </c>
      <c r="AY293" s="206" t="s">
        <v>140</v>
      </c>
    </row>
    <row r="294" spans="1:65" s="14" customFormat="1">
      <c r="B294" s="207"/>
      <c r="C294" s="208"/>
      <c r="D294" s="192" t="s">
        <v>148</v>
      </c>
      <c r="E294" s="209" t="s">
        <v>40</v>
      </c>
      <c r="F294" s="210" t="s">
        <v>415</v>
      </c>
      <c r="G294" s="208"/>
      <c r="H294" s="211">
        <v>168</v>
      </c>
      <c r="I294" s="212"/>
      <c r="J294" s="208"/>
      <c r="K294" s="208"/>
      <c r="L294" s="213"/>
      <c r="M294" s="254"/>
      <c r="N294" s="255"/>
      <c r="O294" s="255"/>
      <c r="P294" s="255"/>
      <c r="Q294" s="255"/>
      <c r="R294" s="255"/>
      <c r="S294" s="255"/>
      <c r="T294" s="256"/>
      <c r="AT294" s="217" t="s">
        <v>148</v>
      </c>
      <c r="AU294" s="217" t="s">
        <v>87</v>
      </c>
      <c r="AV294" s="14" t="s">
        <v>87</v>
      </c>
      <c r="AW294" s="14" t="s">
        <v>38</v>
      </c>
      <c r="AX294" s="14" t="s">
        <v>85</v>
      </c>
      <c r="AY294" s="217" t="s">
        <v>140</v>
      </c>
    </row>
    <row r="295" spans="1:65" s="2" customFormat="1" ht="6.95" customHeight="1">
      <c r="A295" s="36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41"/>
      <c r="M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</row>
  </sheetData>
  <sheetProtection algorithmName="SHA-512" hashValue="7ympuOjM0JBeQzZjmSLqCLIsICsBjuAsjITfN8La7Egpu+NAsb+yuryO7slXEHd5B/fhKvctJkm/aA1QMxkn1w==" saltValue="N6GCNMhbvox3QmRzMiDg/1CWOCVZIu5h6llD0uOunXFXYo+MPkjziMlpt567ljrqeWSAn/CCjxsV9BPU6S+uIA==" spinCount="100000" sheet="1" objects="1" scenarios="1" formatColumns="0" formatRows="0" autoFilter="0"/>
  <autoFilter ref="C91:K294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128" r:id="rId1"/>
    <hyperlink ref="F166" r:id="rId2"/>
    <hyperlink ref="F194" r:id="rId3"/>
    <hyperlink ref="F205" r:id="rId4"/>
    <hyperlink ref="F216" r:id="rId5"/>
    <hyperlink ref="F225" r:id="rId6"/>
    <hyperlink ref="F239" r:id="rId7"/>
    <hyperlink ref="F243" r:id="rId8"/>
    <hyperlink ref="F254" r:id="rId9"/>
    <hyperlink ref="F259" r:id="rId10"/>
    <hyperlink ref="F264" r:id="rId11"/>
    <hyperlink ref="F269" r:id="rId12"/>
    <hyperlink ref="F275" r:id="rId13"/>
    <hyperlink ref="F281" r:id="rId14"/>
    <hyperlink ref="F287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topLeftCell="A10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95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108</v>
      </c>
      <c r="L4" s="22"/>
      <c r="M4" s="114" t="s">
        <v>10</v>
      </c>
      <c r="AT4" s="19" t="s">
        <v>38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392" t="str">
        <f>'Rekapitulace stavby'!K6</f>
        <v>VD Brandýs nad Labem, protikorozní ochrana vrat PK</v>
      </c>
      <c r="F7" s="393"/>
      <c r="G7" s="393"/>
      <c r="H7" s="393"/>
      <c r="L7" s="22"/>
    </row>
    <row r="8" spans="1:46" s="1" customFormat="1" ht="12" customHeight="1">
      <c r="B8" s="22"/>
      <c r="D8" s="115" t="s">
        <v>109</v>
      </c>
      <c r="L8" s="22"/>
    </row>
    <row r="9" spans="1:46" s="2" customFormat="1" ht="16.5" customHeight="1">
      <c r="A9" s="36"/>
      <c r="B9" s="41"/>
      <c r="C9" s="36"/>
      <c r="D9" s="36"/>
      <c r="E9" s="392" t="s">
        <v>110</v>
      </c>
      <c r="F9" s="394"/>
      <c r="G9" s="394"/>
      <c r="H9" s="394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111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5" t="s">
        <v>416</v>
      </c>
      <c r="F11" s="394"/>
      <c r="G11" s="394"/>
      <c r="H11" s="394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6" t="s">
        <v>19</v>
      </c>
      <c r="G13" s="36"/>
      <c r="H13" s="36"/>
      <c r="I13" s="115" t="s">
        <v>20</v>
      </c>
      <c r="J13" s="106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22</v>
      </c>
      <c r="E14" s="36"/>
      <c r="F14" s="106" t="s">
        <v>23</v>
      </c>
      <c r="G14" s="36"/>
      <c r="H14" s="36"/>
      <c r="I14" s="115" t="s">
        <v>24</v>
      </c>
      <c r="J14" s="117" t="str">
        <f>'Rekapitulace stavby'!AN8</f>
        <v>22. 7. 2022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6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6" t="s">
        <v>29</v>
      </c>
      <c r="F17" s="36"/>
      <c r="G17" s="36"/>
      <c r="H17" s="36"/>
      <c r="I17" s="115" t="s">
        <v>30</v>
      </c>
      <c r="J17" s="106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6" t="str">
        <f>'Rekapitulace stavby'!E14</f>
        <v>Vyplň údaj</v>
      </c>
      <c r="F20" s="397"/>
      <c r="G20" s="397"/>
      <c r="H20" s="397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6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6" t="s">
        <v>36</v>
      </c>
      <c r="F23" s="36"/>
      <c r="G23" s="36"/>
      <c r="H23" s="36"/>
      <c r="I23" s="115" t="s">
        <v>30</v>
      </c>
      <c r="J23" s="106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6" t="s">
        <v>40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6" t="s">
        <v>41</v>
      </c>
      <c r="F26" s="36"/>
      <c r="G26" s="36"/>
      <c r="H26" s="36"/>
      <c r="I26" s="115" t="s">
        <v>30</v>
      </c>
      <c r="J26" s="106" t="s">
        <v>40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59.25" customHeight="1">
      <c r="A29" s="118"/>
      <c r="B29" s="119"/>
      <c r="C29" s="118"/>
      <c r="D29" s="118"/>
      <c r="E29" s="398" t="s">
        <v>113</v>
      </c>
      <c r="F29" s="398"/>
      <c r="G29" s="398"/>
      <c r="H29" s="398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46</v>
      </c>
      <c r="G34" s="36"/>
      <c r="H34" s="36"/>
      <c r="I34" s="124" t="s">
        <v>45</v>
      </c>
      <c r="J34" s="124" t="s">
        <v>47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125" t="s">
        <v>48</v>
      </c>
      <c r="E35" s="115" t="s">
        <v>49</v>
      </c>
      <c r="F35" s="126">
        <f>ROUND((SUM(BE86:BE95)),  2)</f>
        <v>0</v>
      </c>
      <c r="G35" s="36"/>
      <c r="H35" s="36"/>
      <c r="I35" s="127">
        <v>0.21</v>
      </c>
      <c r="J35" s="126">
        <f>ROUND(((SUM(BE86:BE95))*I35),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5" t="s">
        <v>50</v>
      </c>
      <c r="F36" s="126">
        <f>ROUND((SUM(BF86:BF95)),  2)</f>
        <v>0</v>
      </c>
      <c r="G36" s="36"/>
      <c r="H36" s="36"/>
      <c r="I36" s="127">
        <v>0.15</v>
      </c>
      <c r="J36" s="126">
        <f>ROUND(((SUM(BF86:BF95))*I36),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48</v>
      </c>
      <c r="E37" s="115" t="s">
        <v>51</v>
      </c>
      <c r="F37" s="126">
        <f>ROUND((SUM(BG86:BG95)),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5" t="s">
        <v>52</v>
      </c>
      <c r="F38" s="126">
        <f>ROUND((SUM(BH86:BH95)),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53</v>
      </c>
      <c r="F39" s="126">
        <f>ROUND((SUM(BI86:BI95)),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54</v>
      </c>
      <c r="E41" s="130"/>
      <c r="F41" s="130"/>
      <c r="G41" s="131" t="s">
        <v>55</v>
      </c>
      <c r="H41" s="132" t="s">
        <v>56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0" t="str">
        <f>E7</f>
        <v>VD Brandýs nad Labem, protikorozní ochrana vrat PK</v>
      </c>
      <c r="F50" s="391"/>
      <c r="G50" s="391"/>
      <c r="H50" s="391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0" t="s">
        <v>110</v>
      </c>
      <c r="F52" s="389"/>
      <c r="G52" s="389"/>
      <c r="H52" s="389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8" t="str">
        <f>E11</f>
        <v>1.2 - SO 01.2 Výzisk při realizaci</v>
      </c>
      <c r="F54" s="389"/>
      <c r="G54" s="389"/>
      <c r="H54" s="389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Brandýs nad Labem</v>
      </c>
      <c r="G56" s="38"/>
      <c r="H56" s="38"/>
      <c r="I56" s="31" t="s">
        <v>24</v>
      </c>
      <c r="J56" s="62" t="str">
        <f>IF(J14="","",J14)</f>
        <v>22. 7. 2022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Povodí Labe, státní podnik, OIČ, Hradec Králové</v>
      </c>
      <c r="G58" s="38"/>
      <c r="H58" s="38"/>
      <c r="I58" s="31" t="s">
        <v>34</v>
      </c>
      <c r="J58" s="34" t="str">
        <f>E23</f>
        <v>Ing. P. Hačecký, Pod Krocínkou 467/6, 190 00 Praha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>Ing. Eva Morkesová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115</v>
      </c>
      <c r="D61" s="140"/>
      <c r="E61" s="140"/>
      <c r="F61" s="140"/>
      <c r="G61" s="140"/>
      <c r="H61" s="140"/>
      <c r="I61" s="140"/>
      <c r="J61" s="141" t="s">
        <v>116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76</v>
      </c>
      <c r="D63" s="38"/>
      <c r="E63" s="38"/>
      <c r="F63" s="38"/>
      <c r="G63" s="38"/>
      <c r="H63" s="38"/>
      <c r="I63" s="38"/>
      <c r="J63" s="80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3"/>
      <c r="C64" s="144"/>
      <c r="D64" s="145" t="s">
        <v>417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125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0" t="str">
        <f>E7</f>
        <v>VD Brandýs nad Labem, protikorozní ochrana vrat PK</v>
      </c>
      <c r="F74" s="391"/>
      <c r="G74" s="391"/>
      <c r="H74" s="391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109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390" t="s">
        <v>110</v>
      </c>
      <c r="F76" s="389"/>
      <c r="G76" s="389"/>
      <c r="H76" s="389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111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8" t="str">
        <f>E11</f>
        <v>1.2 - SO 01.2 Výzisk při realizaci</v>
      </c>
      <c r="F78" s="389"/>
      <c r="G78" s="389"/>
      <c r="H78" s="389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22</v>
      </c>
      <c r="D80" s="38"/>
      <c r="E80" s="38"/>
      <c r="F80" s="29" t="str">
        <f>F14</f>
        <v>Brandýs nad Labem</v>
      </c>
      <c r="G80" s="38"/>
      <c r="H80" s="38"/>
      <c r="I80" s="31" t="s">
        <v>24</v>
      </c>
      <c r="J80" s="62" t="str">
        <f>IF(J14="","",J14)</f>
        <v>22. 7. 2022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40.15" customHeight="1">
      <c r="A82" s="36"/>
      <c r="B82" s="37"/>
      <c r="C82" s="31" t="s">
        <v>26</v>
      </c>
      <c r="D82" s="38"/>
      <c r="E82" s="38"/>
      <c r="F82" s="29" t="str">
        <f>E17</f>
        <v>Povodí Labe, státní podnik, OIČ, Hradec Králové</v>
      </c>
      <c r="G82" s="38"/>
      <c r="H82" s="38"/>
      <c r="I82" s="31" t="s">
        <v>34</v>
      </c>
      <c r="J82" s="34" t="str">
        <f>E23</f>
        <v>Ing. P. Hačecký, Pod Krocínkou 467/6, 190 00 Praha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32</v>
      </c>
      <c r="D83" s="38"/>
      <c r="E83" s="38"/>
      <c r="F83" s="29" t="str">
        <f>IF(E20="","",E20)</f>
        <v>Vyplň údaj</v>
      </c>
      <c r="G83" s="38"/>
      <c r="H83" s="38"/>
      <c r="I83" s="31" t="s">
        <v>39</v>
      </c>
      <c r="J83" s="34" t="str">
        <f>E26</f>
        <v>Ing. Eva Morkesová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126</v>
      </c>
      <c r="D85" s="157" t="s">
        <v>63</v>
      </c>
      <c r="E85" s="157" t="s">
        <v>59</v>
      </c>
      <c r="F85" s="157" t="s">
        <v>60</v>
      </c>
      <c r="G85" s="157" t="s">
        <v>127</v>
      </c>
      <c r="H85" s="157" t="s">
        <v>128</v>
      </c>
      <c r="I85" s="157" t="s">
        <v>129</v>
      </c>
      <c r="J85" s="157" t="s">
        <v>116</v>
      </c>
      <c r="K85" s="158" t="s">
        <v>130</v>
      </c>
      <c r="L85" s="159"/>
      <c r="M85" s="71" t="s">
        <v>40</v>
      </c>
      <c r="N85" s="72" t="s">
        <v>48</v>
      </c>
      <c r="O85" s="72" t="s">
        <v>131</v>
      </c>
      <c r="P85" s="72" t="s">
        <v>132</v>
      </c>
      <c r="Q85" s="72" t="s">
        <v>133</v>
      </c>
      <c r="R85" s="72" t="s">
        <v>134</v>
      </c>
      <c r="S85" s="72" t="s">
        <v>135</v>
      </c>
      <c r="T85" s="73" t="s">
        <v>136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8" t="s">
        <v>137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4"/>
      <c r="N86" s="161"/>
      <c r="O86" s="75"/>
      <c r="P86" s="162">
        <f>P87</f>
        <v>0</v>
      </c>
      <c r="Q86" s="75"/>
      <c r="R86" s="162">
        <f>R87</f>
        <v>-0.73099999999999998</v>
      </c>
      <c r="S86" s="75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77</v>
      </c>
      <c r="AU86" s="19" t="s">
        <v>117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77</v>
      </c>
      <c r="E87" s="168" t="s">
        <v>418</v>
      </c>
      <c r="F87" s="168" t="s">
        <v>419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SUM(P88:P95)</f>
        <v>0</v>
      </c>
      <c r="Q87" s="173"/>
      <c r="R87" s="174">
        <f>SUM(R88:R95)</f>
        <v>-0.73099999999999998</v>
      </c>
      <c r="S87" s="173"/>
      <c r="T87" s="175">
        <f>SUM(T88:T95)</f>
        <v>0</v>
      </c>
      <c r="AR87" s="176" t="s">
        <v>85</v>
      </c>
      <c r="AT87" s="177" t="s">
        <v>77</v>
      </c>
      <c r="AU87" s="177" t="s">
        <v>78</v>
      </c>
      <c r="AY87" s="176" t="s">
        <v>140</v>
      </c>
      <c r="BK87" s="178">
        <f>SUM(BK88:BK95)</f>
        <v>0</v>
      </c>
    </row>
    <row r="88" spans="1:65" s="2" customFormat="1" ht="16.5" customHeight="1">
      <c r="A88" s="36"/>
      <c r="B88" s="37"/>
      <c r="C88" s="244" t="s">
        <v>85</v>
      </c>
      <c r="D88" s="244" t="s">
        <v>260</v>
      </c>
      <c r="E88" s="245" t="s">
        <v>420</v>
      </c>
      <c r="F88" s="246" t="s">
        <v>421</v>
      </c>
      <c r="G88" s="247" t="s">
        <v>168</v>
      </c>
      <c r="H88" s="248">
        <v>-0.73099999999999998</v>
      </c>
      <c r="I88" s="249"/>
      <c r="J88" s="250">
        <f>ROUND(I88*H88,2)</f>
        <v>0</v>
      </c>
      <c r="K88" s="246" t="s">
        <v>40</v>
      </c>
      <c r="L88" s="251"/>
      <c r="M88" s="252" t="s">
        <v>40</v>
      </c>
      <c r="N88" s="253" t="s">
        <v>51</v>
      </c>
      <c r="O88" s="67"/>
      <c r="P88" s="188">
        <f>O88*H88</f>
        <v>0</v>
      </c>
      <c r="Q88" s="188">
        <v>1</v>
      </c>
      <c r="R88" s="188">
        <f>Q88*H88</f>
        <v>-0.73099999999999998</v>
      </c>
      <c r="S88" s="188">
        <v>0</v>
      </c>
      <c r="T88" s="189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0" t="s">
        <v>263</v>
      </c>
      <c r="AT88" s="190" t="s">
        <v>260</v>
      </c>
      <c r="AU88" s="190" t="s">
        <v>85</v>
      </c>
      <c r="AY88" s="19" t="s">
        <v>140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9" t="s">
        <v>145</v>
      </c>
      <c r="BK88" s="191">
        <f>ROUND(I88*H88,2)</f>
        <v>0</v>
      </c>
      <c r="BL88" s="19" t="s">
        <v>180</v>
      </c>
      <c r="BM88" s="190" t="s">
        <v>422</v>
      </c>
    </row>
    <row r="89" spans="1:65" s="2" customFormat="1">
      <c r="A89" s="36"/>
      <c r="B89" s="37"/>
      <c r="C89" s="38"/>
      <c r="D89" s="192" t="s">
        <v>147</v>
      </c>
      <c r="E89" s="38"/>
      <c r="F89" s="193" t="s">
        <v>421</v>
      </c>
      <c r="G89" s="38"/>
      <c r="H89" s="38"/>
      <c r="I89" s="194"/>
      <c r="J89" s="38"/>
      <c r="K89" s="38"/>
      <c r="L89" s="41"/>
      <c r="M89" s="195"/>
      <c r="N89" s="196"/>
      <c r="O89" s="67"/>
      <c r="P89" s="67"/>
      <c r="Q89" s="67"/>
      <c r="R89" s="67"/>
      <c r="S89" s="67"/>
      <c r="T89" s="6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147</v>
      </c>
      <c r="AU89" s="19" t="s">
        <v>85</v>
      </c>
    </row>
    <row r="90" spans="1:65" s="13" customFormat="1">
      <c r="B90" s="197"/>
      <c r="C90" s="198"/>
      <c r="D90" s="192" t="s">
        <v>148</v>
      </c>
      <c r="E90" s="199" t="s">
        <v>40</v>
      </c>
      <c r="F90" s="200" t="s">
        <v>423</v>
      </c>
      <c r="G90" s="198"/>
      <c r="H90" s="199" t="s">
        <v>40</v>
      </c>
      <c r="I90" s="201"/>
      <c r="J90" s="198"/>
      <c r="K90" s="198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148</v>
      </c>
      <c r="AU90" s="206" t="s">
        <v>85</v>
      </c>
      <c r="AV90" s="13" t="s">
        <v>85</v>
      </c>
      <c r="AW90" s="13" t="s">
        <v>38</v>
      </c>
      <c r="AX90" s="13" t="s">
        <v>78</v>
      </c>
      <c r="AY90" s="206" t="s">
        <v>140</v>
      </c>
    </row>
    <row r="91" spans="1:65" s="13" customFormat="1">
      <c r="B91" s="197"/>
      <c r="C91" s="198"/>
      <c r="D91" s="192" t="s">
        <v>148</v>
      </c>
      <c r="E91" s="199" t="s">
        <v>40</v>
      </c>
      <c r="F91" s="200" t="s">
        <v>333</v>
      </c>
      <c r="G91" s="198"/>
      <c r="H91" s="199" t="s">
        <v>40</v>
      </c>
      <c r="I91" s="201"/>
      <c r="J91" s="198"/>
      <c r="K91" s="198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148</v>
      </c>
      <c r="AU91" s="206" t="s">
        <v>85</v>
      </c>
      <c r="AV91" s="13" t="s">
        <v>85</v>
      </c>
      <c r="AW91" s="13" t="s">
        <v>38</v>
      </c>
      <c r="AX91" s="13" t="s">
        <v>78</v>
      </c>
      <c r="AY91" s="206" t="s">
        <v>140</v>
      </c>
    </row>
    <row r="92" spans="1:65" s="14" customFormat="1">
      <c r="B92" s="207"/>
      <c r="C92" s="208"/>
      <c r="D92" s="192" t="s">
        <v>148</v>
      </c>
      <c r="E92" s="209" t="s">
        <v>40</v>
      </c>
      <c r="F92" s="210" t="s">
        <v>424</v>
      </c>
      <c r="G92" s="208"/>
      <c r="H92" s="211">
        <v>-0.70099999999999996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148</v>
      </c>
      <c r="AU92" s="217" t="s">
        <v>85</v>
      </c>
      <c r="AV92" s="14" t="s">
        <v>87</v>
      </c>
      <c r="AW92" s="14" t="s">
        <v>38</v>
      </c>
      <c r="AX92" s="14" t="s">
        <v>78</v>
      </c>
      <c r="AY92" s="217" t="s">
        <v>140</v>
      </c>
    </row>
    <row r="93" spans="1:65" s="13" customFormat="1">
      <c r="B93" s="197"/>
      <c r="C93" s="198"/>
      <c r="D93" s="192" t="s">
        <v>148</v>
      </c>
      <c r="E93" s="199" t="s">
        <v>40</v>
      </c>
      <c r="F93" s="200" t="s">
        <v>335</v>
      </c>
      <c r="G93" s="198"/>
      <c r="H93" s="199" t="s">
        <v>40</v>
      </c>
      <c r="I93" s="201"/>
      <c r="J93" s="198"/>
      <c r="K93" s="198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148</v>
      </c>
      <c r="AU93" s="206" t="s">
        <v>85</v>
      </c>
      <c r="AV93" s="13" t="s">
        <v>85</v>
      </c>
      <c r="AW93" s="13" t="s">
        <v>38</v>
      </c>
      <c r="AX93" s="13" t="s">
        <v>78</v>
      </c>
      <c r="AY93" s="206" t="s">
        <v>140</v>
      </c>
    </row>
    <row r="94" spans="1:65" s="14" customFormat="1">
      <c r="B94" s="207"/>
      <c r="C94" s="208"/>
      <c r="D94" s="192" t="s">
        <v>148</v>
      </c>
      <c r="E94" s="209" t="s">
        <v>40</v>
      </c>
      <c r="F94" s="210" t="s">
        <v>425</v>
      </c>
      <c r="G94" s="208"/>
      <c r="H94" s="211">
        <v>-0.03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148</v>
      </c>
      <c r="AU94" s="217" t="s">
        <v>85</v>
      </c>
      <c r="AV94" s="14" t="s">
        <v>87</v>
      </c>
      <c r="AW94" s="14" t="s">
        <v>38</v>
      </c>
      <c r="AX94" s="14" t="s">
        <v>78</v>
      </c>
      <c r="AY94" s="217" t="s">
        <v>140</v>
      </c>
    </row>
    <row r="95" spans="1:65" s="16" customFormat="1">
      <c r="B95" s="233"/>
      <c r="C95" s="234"/>
      <c r="D95" s="192" t="s">
        <v>148</v>
      </c>
      <c r="E95" s="235" t="s">
        <v>40</v>
      </c>
      <c r="F95" s="236" t="s">
        <v>258</v>
      </c>
      <c r="G95" s="234"/>
      <c r="H95" s="237">
        <v>-0.73099999999999998</v>
      </c>
      <c r="I95" s="238"/>
      <c r="J95" s="234"/>
      <c r="K95" s="234"/>
      <c r="L95" s="239"/>
      <c r="M95" s="257"/>
      <c r="N95" s="258"/>
      <c r="O95" s="258"/>
      <c r="P95" s="258"/>
      <c r="Q95" s="258"/>
      <c r="R95" s="258"/>
      <c r="S95" s="258"/>
      <c r="T95" s="259"/>
      <c r="AT95" s="243" t="s">
        <v>148</v>
      </c>
      <c r="AU95" s="243" t="s">
        <v>85</v>
      </c>
      <c r="AV95" s="16" t="s">
        <v>145</v>
      </c>
      <c r="AW95" s="16" t="s">
        <v>38</v>
      </c>
      <c r="AX95" s="16" t="s">
        <v>85</v>
      </c>
      <c r="AY95" s="243" t="s">
        <v>140</v>
      </c>
    </row>
    <row r="96" spans="1:65" s="2" customFormat="1" ht="6.95" customHeight="1">
      <c r="A96" s="36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FveQC5G0A2AouESzKHBhQdgDL97VKgh0loCKFdG0emk8dsDrho9K8mDvEQjhTm6WYAtsvfMZ8FgqvaUawwHyDg==" saltValue="lCrR4sKsmfC37DvzFUVMR4kiWhsnUF21kumfN9SeP4Jb+DhrDv6Ec1lsVbxfhOovHOsSPq4iD9YDVO85OU6dAQ==" spinCount="100000" sheet="1" objects="1" scenarios="1" formatColumns="0" formatRows="0" autoFilter="0"/>
  <autoFilter ref="C85:K95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topLeftCell="A7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108</v>
      </c>
      <c r="L4" s="22"/>
      <c r="M4" s="114" t="s">
        <v>10</v>
      </c>
      <c r="AT4" s="19" t="s">
        <v>38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392" t="str">
        <f>'Rekapitulace stavby'!K6</f>
        <v>VD Brandýs nad Labem, protikorozní ochrana vrat PK</v>
      </c>
      <c r="F7" s="393"/>
      <c r="G7" s="393"/>
      <c r="H7" s="393"/>
      <c r="L7" s="22"/>
    </row>
    <row r="8" spans="1:46" s="1" customFormat="1" ht="12" customHeight="1">
      <c r="B8" s="22"/>
      <c r="D8" s="115" t="s">
        <v>109</v>
      </c>
      <c r="L8" s="22"/>
    </row>
    <row r="9" spans="1:46" s="2" customFormat="1" ht="16.5" customHeight="1">
      <c r="A9" s="36"/>
      <c r="B9" s="41"/>
      <c r="C9" s="36"/>
      <c r="D9" s="36"/>
      <c r="E9" s="392" t="s">
        <v>426</v>
      </c>
      <c r="F9" s="394"/>
      <c r="G9" s="394"/>
      <c r="H9" s="394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111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5" t="s">
        <v>427</v>
      </c>
      <c r="F11" s="394"/>
      <c r="G11" s="394"/>
      <c r="H11" s="394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6" t="s">
        <v>19</v>
      </c>
      <c r="G13" s="36"/>
      <c r="H13" s="36"/>
      <c r="I13" s="115" t="s">
        <v>20</v>
      </c>
      <c r="J13" s="106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22</v>
      </c>
      <c r="E14" s="36"/>
      <c r="F14" s="106" t="s">
        <v>23</v>
      </c>
      <c r="G14" s="36"/>
      <c r="H14" s="36"/>
      <c r="I14" s="115" t="s">
        <v>24</v>
      </c>
      <c r="J14" s="117" t="str">
        <f>'Rekapitulace stavby'!AN8</f>
        <v>22. 7. 2022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6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6" t="s">
        <v>29</v>
      </c>
      <c r="F17" s="36"/>
      <c r="G17" s="36"/>
      <c r="H17" s="36"/>
      <c r="I17" s="115" t="s">
        <v>30</v>
      </c>
      <c r="J17" s="106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6" t="str">
        <f>'Rekapitulace stavby'!E14</f>
        <v>Vyplň údaj</v>
      </c>
      <c r="F20" s="397"/>
      <c r="G20" s="397"/>
      <c r="H20" s="397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6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6" t="s">
        <v>36</v>
      </c>
      <c r="F23" s="36"/>
      <c r="G23" s="36"/>
      <c r="H23" s="36"/>
      <c r="I23" s="115" t="s">
        <v>30</v>
      </c>
      <c r="J23" s="106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6" t="s">
        <v>40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6" t="s">
        <v>41</v>
      </c>
      <c r="F26" s="36"/>
      <c r="G26" s="36"/>
      <c r="H26" s="36"/>
      <c r="I26" s="115" t="s">
        <v>30</v>
      </c>
      <c r="J26" s="106" t="s">
        <v>40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59.25" customHeight="1">
      <c r="A29" s="118"/>
      <c r="B29" s="119"/>
      <c r="C29" s="118"/>
      <c r="D29" s="118"/>
      <c r="E29" s="398" t="s">
        <v>113</v>
      </c>
      <c r="F29" s="398"/>
      <c r="G29" s="398"/>
      <c r="H29" s="398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44</v>
      </c>
      <c r="E32" s="36"/>
      <c r="F32" s="36"/>
      <c r="G32" s="36"/>
      <c r="H32" s="36"/>
      <c r="I32" s="36"/>
      <c r="J32" s="123">
        <f>ROUND(J92,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46</v>
      </c>
      <c r="G34" s="36"/>
      <c r="H34" s="36"/>
      <c r="I34" s="124" t="s">
        <v>45</v>
      </c>
      <c r="J34" s="124" t="s">
        <v>47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125" t="s">
        <v>48</v>
      </c>
      <c r="E35" s="115" t="s">
        <v>49</v>
      </c>
      <c r="F35" s="126">
        <f>ROUND((SUM(BE92:BE303)),  2)</f>
        <v>0</v>
      </c>
      <c r="G35" s="36"/>
      <c r="H35" s="36"/>
      <c r="I35" s="127">
        <v>0.21</v>
      </c>
      <c r="J35" s="126">
        <f>ROUND(((SUM(BE92:BE303))*I35),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5" t="s">
        <v>50</v>
      </c>
      <c r="F36" s="126">
        <f>ROUND((SUM(BF92:BF303)),  2)</f>
        <v>0</v>
      </c>
      <c r="G36" s="36"/>
      <c r="H36" s="36"/>
      <c r="I36" s="127">
        <v>0.15</v>
      </c>
      <c r="J36" s="126">
        <f>ROUND(((SUM(BF92:BF303))*I36),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48</v>
      </c>
      <c r="E37" s="115" t="s">
        <v>51</v>
      </c>
      <c r="F37" s="126">
        <f>ROUND((SUM(BG92:BG303)),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5" t="s">
        <v>52</v>
      </c>
      <c r="F38" s="126">
        <f>ROUND((SUM(BH92:BH303)),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53</v>
      </c>
      <c r="F39" s="126">
        <f>ROUND((SUM(BI92:BI303)),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54</v>
      </c>
      <c r="E41" s="130"/>
      <c r="F41" s="130"/>
      <c r="G41" s="131" t="s">
        <v>55</v>
      </c>
      <c r="H41" s="132" t="s">
        <v>56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0" t="str">
        <f>E7</f>
        <v>VD Brandýs nad Labem, protikorozní ochrana vrat PK</v>
      </c>
      <c r="F50" s="391"/>
      <c r="G50" s="391"/>
      <c r="H50" s="391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0" t="s">
        <v>426</v>
      </c>
      <c r="F52" s="389"/>
      <c r="G52" s="389"/>
      <c r="H52" s="389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8" t="str">
        <f>E11</f>
        <v>2.1 - SO 02.1 Protikorozní ochrana vrat HO</v>
      </c>
      <c r="F54" s="389"/>
      <c r="G54" s="389"/>
      <c r="H54" s="389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Brandýs nad Labem</v>
      </c>
      <c r="G56" s="38"/>
      <c r="H56" s="38"/>
      <c r="I56" s="31" t="s">
        <v>24</v>
      </c>
      <c r="J56" s="62" t="str">
        <f>IF(J14="","",J14)</f>
        <v>22. 7. 2022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Povodí Labe, státní podnik, OIČ, Hradec Králové</v>
      </c>
      <c r="G58" s="38"/>
      <c r="H58" s="38"/>
      <c r="I58" s="31" t="s">
        <v>34</v>
      </c>
      <c r="J58" s="34" t="str">
        <f>E23</f>
        <v>Ing. P. Hačecký, Pod Krocínkou 467/6, 190 00 Praha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>Ing. Eva Morkesová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115</v>
      </c>
      <c r="D61" s="140"/>
      <c r="E61" s="140"/>
      <c r="F61" s="140"/>
      <c r="G61" s="140"/>
      <c r="H61" s="140"/>
      <c r="I61" s="140"/>
      <c r="J61" s="141" t="s">
        <v>116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76</v>
      </c>
      <c r="D63" s="38"/>
      <c r="E63" s="38"/>
      <c r="F63" s="38"/>
      <c r="G63" s="38"/>
      <c r="H63" s="38"/>
      <c r="I63" s="38"/>
      <c r="J63" s="80">
        <f>J92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3"/>
      <c r="C64" s="144"/>
      <c r="D64" s="145" t="s">
        <v>118</v>
      </c>
      <c r="E64" s="146"/>
      <c r="F64" s="146"/>
      <c r="G64" s="146"/>
      <c r="H64" s="146"/>
      <c r="I64" s="146"/>
      <c r="J64" s="147">
        <f>J93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119</v>
      </c>
      <c r="E65" s="151"/>
      <c r="F65" s="151"/>
      <c r="G65" s="151"/>
      <c r="H65" s="151"/>
      <c r="I65" s="151"/>
      <c r="J65" s="152">
        <f>J110</f>
        <v>0</v>
      </c>
      <c r="K65" s="100"/>
      <c r="L65" s="153"/>
    </row>
    <row r="66" spans="1:31" s="9" customFormat="1" ht="24.95" customHeight="1">
      <c r="B66" s="143"/>
      <c r="C66" s="144"/>
      <c r="D66" s="145" t="s">
        <v>120</v>
      </c>
      <c r="E66" s="146"/>
      <c r="F66" s="146"/>
      <c r="G66" s="146"/>
      <c r="H66" s="146"/>
      <c r="I66" s="146"/>
      <c r="J66" s="147">
        <f>J115</f>
        <v>0</v>
      </c>
      <c r="K66" s="144"/>
      <c r="L66" s="148"/>
    </row>
    <row r="67" spans="1:31" s="10" customFormat="1" ht="19.899999999999999" customHeight="1">
      <c r="B67" s="149"/>
      <c r="C67" s="100"/>
      <c r="D67" s="150" t="s">
        <v>121</v>
      </c>
      <c r="E67" s="151"/>
      <c r="F67" s="151"/>
      <c r="G67" s="151"/>
      <c r="H67" s="151"/>
      <c r="I67" s="151"/>
      <c r="J67" s="152">
        <f>J116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122</v>
      </c>
      <c r="E68" s="151"/>
      <c r="F68" s="151"/>
      <c r="G68" s="151"/>
      <c r="H68" s="151"/>
      <c r="I68" s="151"/>
      <c r="J68" s="152">
        <f>J125</f>
        <v>0</v>
      </c>
      <c r="K68" s="100"/>
      <c r="L68" s="153"/>
    </row>
    <row r="69" spans="1:31" s="10" customFormat="1" ht="19.899999999999999" customHeight="1">
      <c r="B69" s="149"/>
      <c r="C69" s="100"/>
      <c r="D69" s="150" t="s">
        <v>123</v>
      </c>
      <c r="E69" s="151"/>
      <c r="F69" s="151"/>
      <c r="G69" s="151"/>
      <c r="H69" s="151"/>
      <c r="I69" s="151"/>
      <c r="J69" s="152">
        <f>J132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124</v>
      </c>
      <c r="E70" s="151"/>
      <c r="F70" s="151"/>
      <c r="G70" s="151"/>
      <c r="H70" s="151"/>
      <c r="I70" s="151"/>
      <c r="J70" s="152">
        <f>J249</f>
        <v>0</v>
      </c>
      <c r="K70" s="100"/>
      <c r="L70" s="153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125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0" t="str">
        <f>E7</f>
        <v>VD Brandýs nad Labem, protikorozní ochrana vrat PK</v>
      </c>
      <c r="F80" s="391"/>
      <c r="G80" s="391"/>
      <c r="H80" s="391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0" t="s">
        <v>426</v>
      </c>
      <c r="F82" s="389"/>
      <c r="G82" s="389"/>
      <c r="H82" s="389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111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78" t="str">
        <f>E11</f>
        <v>2.1 - SO 02.1 Protikorozní ochrana vrat HO</v>
      </c>
      <c r="F84" s="389"/>
      <c r="G84" s="389"/>
      <c r="H84" s="389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22</v>
      </c>
      <c r="D86" s="38"/>
      <c r="E86" s="38"/>
      <c r="F86" s="29" t="str">
        <f>F14</f>
        <v>Brandýs nad Labem</v>
      </c>
      <c r="G86" s="38"/>
      <c r="H86" s="38"/>
      <c r="I86" s="31" t="s">
        <v>24</v>
      </c>
      <c r="J86" s="62" t="str">
        <f>IF(J14="","",J14)</f>
        <v>22. 7. 2022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40.15" customHeight="1">
      <c r="A88" s="36"/>
      <c r="B88" s="37"/>
      <c r="C88" s="31" t="s">
        <v>26</v>
      </c>
      <c r="D88" s="38"/>
      <c r="E88" s="38"/>
      <c r="F88" s="29" t="str">
        <f>E17</f>
        <v>Povodí Labe, státní podnik, OIČ, Hradec Králové</v>
      </c>
      <c r="G88" s="38"/>
      <c r="H88" s="38"/>
      <c r="I88" s="31" t="s">
        <v>34</v>
      </c>
      <c r="J88" s="34" t="str">
        <f>E23</f>
        <v>Ing. P. Hačecký, Pod Krocínkou 467/6, 190 00 Praha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32</v>
      </c>
      <c r="D89" s="38"/>
      <c r="E89" s="38"/>
      <c r="F89" s="29" t="str">
        <f>IF(E20="","",E20)</f>
        <v>Vyplň údaj</v>
      </c>
      <c r="G89" s="38"/>
      <c r="H89" s="38"/>
      <c r="I89" s="31" t="s">
        <v>39</v>
      </c>
      <c r="J89" s="34" t="str">
        <f>E26</f>
        <v>Ing. Eva Morkesová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4"/>
      <c r="B91" s="155"/>
      <c r="C91" s="156" t="s">
        <v>126</v>
      </c>
      <c r="D91" s="157" t="s">
        <v>63</v>
      </c>
      <c r="E91" s="157" t="s">
        <v>59</v>
      </c>
      <c r="F91" s="157" t="s">
        <v>60</v>
      </c>
      <c r="G91" s="157" t="s">
        <v>127</v>
      </c>
      <c r="H91" s="157" t="s">
        <v>128</v>
      </c>
      <c r="I91" s="157" t="s">
        <v>129</v>
      </c>
      <c r="J91" s="157" t="s">
        <v>116</v>
      </c>
      <c r="K91" s="158" t="s">
        <v>130</v>
      </c>
      <c r="L91" s="159"/>
      <c r="M91" s="71" t="s">
        <v>40</v>
      </c>
      <c r="N91" s="72" t="s">
        <v>48</v>
      </c>
      <c r="O91" s="72" t="s">
        <v>131</v>
      </c>
      <c r="P91" s="72" t="s">
        <v>132</v>
      </c>
      <c r="Q91" s="72" t="s">
        <v>133</v>
      </c>
      <c r="R91" s="72" t="s">
        <v>134</v>
      </c>
      <c r="S91" s="72" t="s">
        <v>135</v>
      </c>
      <c r="T91" s="73" t="s">
        <v>136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65" s="2" customFormat="1" ht="22.9" customHeight="1">
      <c r="A92" s="36"/>
      <c r="B92" s="37"/>
      <c r="C92" s="78" t="s">
        <v>137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4"/>
      <c r="N92" s="161"/>
      <c r="O92" s="75"/>
      <c r="P92" s="162">
        <f>P93+P115</f>
        <v>0</v>
      </c>
      <c r="Q92" s="75"/>
      <c r="R92" s="162">
        <f>R93+R115</f>
        <v>13.768817299999998</v>
      </c>
      <c r="S92" s="75"/>
      <c r="T92" s="163">
        <f>T93+T115</f>
        <v>14.211375999999998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77</v>
      </c>
      <c r="AU92" s="19" t="s">
        <v>117</v>
      </c>
      <c r="BK92" s="164">
        <f>BK93+BK115</f>
        <v>0</v>
      </c>
    </row>
    <row r="93" spans="1:65" s="12" customFormat="1" ht="25.9" customHeight="1">
      <c r="B93" s="165"/>
      <c r="C93" s="166"/>
      <c r="D93" s="167" t="s">
        <v>77</v>
      </c>
      <c r="E93" s="168" t="s">
        <v>138</v>
      </c>
      <c r="F93" s="168" t="s">
        <v>139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P94+SUM(P95:P110)</f>
        <v>0</v>
      </c>
      <c r="Q93" s="173"/>
      <c r="R93" s="174">
        <f>R94+SUM(R95:R110)</f>
        <v>0</v>
      </c>
      <c r="S93" s="173"/>
      <c r="T93" s="175">
        <f>T94+SUM(T95:T110)</f>
        <v>0</v>
      </c>
      <c r="AR93" s="176" t="s">
        <v>85</v>
      </c>
      <c r="AT93" s="177" t="s">
        <v>77</v>
      </c>
      <c r="AU93" s="177" t="s">
        <v>78</v>
      </c>
      <c r="AY93" s="176" t="s">
        <v>140</v>
      </c>
      <c r="BK93" s="178">
        <f>BK94+SUM(BK95:BK110)</f>
        <v>0</v>
      </c>
    </row>
    <row r="94" spans="1:65" s="2" customFormat="1" ht="16.5" customHeight="1">
      <c r="A94" s="36"/>
      <c r="B94" s="37"/>
      <c r="C94" s="179" t="s">
        <v>85</v>
      </c>
      <c r="D94" s="179" t="s">
        <v>141</v>
      </c>
      <c r="E94" s="180" t="s">
        <v>142</v>
      </c>
      <c r="F94" s="181" t="s">
        <v>143</v>
      </c>
      <c r="G94" s="182" t="s">
        <v>144</v>
      </c>
      <c r="H94" s="183">
        <v>1</v>
      </c>
      <c r="I94" s="184"/>
      <c r="J94" s="185">
        <f>ROUND(I94*H94,2)</f>
        <v>0</v>
      </c>
      <c r="K94" s="181" t="s">
        <v>40</v>
      </c>
      <c r="L94" s="41"/>
      <c r="M94" s="186" t="s">
        <v>40</v>
      </c>
      <c r="N94" s="187" t="s">
        <v>51</v>
      </c>
      <c r="O94" s="67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0" t="s">
        <v>145</v>
      </c>
      <c r="AT94" s="190" t="s">
        <v>141</v>
      </c>
      <c r="AU94" s="190" t="s">
        <v>85</v>
      </c>
      <c r="AY94" s="19" t="s">
        <v>140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9" t="s">
        <v>145</v>
      </c>
      <c r="BK94" s="191">
        <f>ROUND(I94*H94,2)</f>
        <v>0</v>
      </c>
      <c r="BL94" s="19" t="s">
        <v>145</v>
      </c>
      <c r="BM94" s="190" t="s">
        <v>146</v>
      </c>
    </row>
    <row r="95" spans="1:65" s="2" customFormat="1">
      <c r="A95" s="36"/>
      <c r="B95" s="37"/>
      <c r="C95" s="38"/>
      <c r="D95" s="192" t="s">
        <v>147</v>
      </c>
      <c r="E95" s="38"/>
      <c r="F95" s="193" t="s">
        <v>143</v>
      </c>
      <c r="G95" s="38"/>
      <c r="H95" s="38"/>
      <c r="I95" s="194"/>
      <c r="J95" s="38"/>
      <c r="K95" s="38"/>
      <c r="L95" s="41"/>
      <c r="M95" s="195"/>
      <c r="N95" s="196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147</v>
      </c>
      <c r="AU95" s="19" t="s">
        <v>85</v>
      </c>
    </row>
    <row r="96" spans="1:65" s="13" customFormat="1">
      <c r="B96" s="197"/>
      <c r="C96" s="198"/>
      <c r="D96" s="192" t="s">
        <v>148</v>
      </c>
      <c r="E96" s="199" t="s">
        <v>40</v>
      </c>
      <c r="F96" s="200" t="s">
        <v>149</v>
      </c>
      <c r="G96" s="198"/>
      <c r="H96" s="199" t="s">
        <v>40</v>
      </c>
      <c r="I96" s="201"/>
      <c r="J96" s="198"/>
      <c r="K96" s="198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148</v>
      </c>
      <c r="AU96" s="206" t="s">
        <v>85</v>
      </c>
      <c r="AV96" s="13" t="s">
        <v>85</v>
      </c>
      <c r="AW96" s="13" t="s">
        <v>38</v>
      </c>
      <c r="AX96" s="13" t="s">
        <v>78</v>
      </c>
      <c r="AY96" s="206" t="s">
        <v>140</v>
      </c>
    </row>
    <row r="97" spans="1:65" s="14" customFormat="1">
      <c r="B97" s="207"/>
      <c r="C97" s="208"/>
      <c r="D97" s="192" t="s">
        <v>148</v>
      </c>
      <c r="E97" s="209" t="s">
        <v>40</v>
      </c>
      <c r="F97" s="210" t="s">
        <v>85</v>
      </c>
      <c r="G97" s="208"/>
      <c r="H97" s="211">
        <v>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148</v>
      </c>
      <c r="AU97" s="217" t="s">
        <v>85</v>
      </c>
      <c r="AV97" s="14" t="s">
        <v>87</v>
      </c>
      <c r="AW97" s="14" t="s">
        <v>38</v>
      </c>
      <c r="AX97" s="14" t="s">
        <v>85</v>
      </c>
      <c r="AY97" s="217" t="s">
        <v>140</v>
      </c>
    </row>
    <row r="98" spans="1:65" s="2" customFormat="1" ht="16.5" customHeight="1">
      <c r="A98" s="36"/>
      <c r="B98" s="37"/>
      <c r="C98" s="179" t="s">
        <v>87</v>
      </c>
      <c r="D98" s="179" t="s">
        <v>141</v>
      </c>
      <c r="E98" s="180" t="s">
        <v>150</v>
      </c>
      <c r="F98" s="181" t="s">
        <v>151</v>
      </c>
      <c r="G98" s="182" t="s">
        <v>144</v>
      </c>
      <c r="H98" s="183">
        <v>1</v>
      </c>
      <c r="I98" s="184"/>
      <c r="J98" s="185">
        <f>ROUND(I98*H98,2)</f>
        <v>0</v>
      </c>
      <c r="K98" s="181" t="s">
        <v>40</v>
      </c>
      <c r="L98" s="41"/>
      <c r="M98" s="186" t="s">
        <v>40</v>
      </c>
      <c r="N98" s="187" t="s">
        <v>51</v>
      </c>
      <c r="O98" s="67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0" t="s">
        <v>145</v>
      </c>
      <c r="AT98" s="190" t="s">
        <v>141</v>
      </c>
      <c r="AU98" s="190" t="s">
        <v>85</v>
      </c>
      <c r="AY98" s="19" t="s">
        <v>140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9" t="s">
        <v>145</v>
      </c>
      <c r="BK98" s="191">
        <f>ROUND(I98*H98,2)</f>
        <v>0</v>
      </c>
      <c r="BL98" s="19" t="s">
        <v>145</v>
      </c>
      <c r="BM98" s="190" t="s">
        <v>152</v>
      </c>
    </row>
    <row r="99" spans="1:65" s="2" customFormat="1">
      <c r="A99" s="36"/>
      <c r="B99" s="37"/>
      <c r="C99" s="38"/>
      <c r="D99" s="192" t="s">
        <v>147</v>
      </c>
      <c r="E99" s="38"/>
      <c r="F99" s="193" t="s">
        <v>151</v>
      </c>
      <c r="G99" s="38"/>
      <c r="H99" s="38"/>
      <c r="I99" s="194"/>
      <c r="J99" s="38"/>
      <c r="K99" s="38"/>
      <c r="L99" s="41"/>
      <c r="M99" s="195"/>
      <c r="N99" s="196"/>
      <c r="O99" s="67"/>
      <c r="P99" s="67"/>
      <c r="Q99" s="67"/>
      <c r="R99" s="67"/>
      <c r="S99" s="67"/>
      <c r="T99" s="68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147</v>
      </c>
      <c r="AU99" s="19" t="s">
        <v>85</v>
      </c>
    </row>
    <row r="100" spans="1:65" s="13" customFormat="1">
      <c r="B100" s="197"/>
      <c r="C100" s="198"/>
      <c r="D100" s="192" t="s">
        <v>148</v>
      </c>
      <c r="E100" s="199" t="s">
        <v>40</v>
      </c>
      <c r="F100" s="200" t="s">
        <v>153</v>
      </c>
      <c r="G100" s="198"/>
      <c r="H100" s="199" t="s">
        <v>40</v>
      </c>
      <c r="I100" s="201"/>
      <c r="J100" s="198"/>
      <c r="K100" s="198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148</v>
      </c>
      <c r="AU100" s="206" t="s">
        <v>85</v>
      </c>
      <c r="AV100" s="13" t="s">
        <v>85</v>
      </c>
      <c r="AW100" s="13" t="s">
        <v>38</v>
      </c>
      <c r="AX100" s="13" t="s">
        <v>78</v>
      </c>
      <c r="AY100" s="206" t="s">
        <v>140</v>
      </c>
    </row>
    <row r="101" spans="1:65" s="14" customFormat="1">
      <c r="B101" s="207"/>
      <c r="C101" s="208"/>
      <c r="D101" s="192" t="s">
        <v>148</v>
      </c>
      <c r="E101" s="209" t="s">
        <v>40</v>
      </c>
      <c r="F101" s="210" t="s">
        <v>85</v>
      </c>
      <c r="G101" s="208"/>
      <c r="H101" s="211">
        <v>1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148</v>
      </c>
      <c r="AU101" s="217" t="s">
        <v>85</v>
      </c>
      <c r="AV101" s="14" t="s">
        <v>87</v>
      </c>
      <c r="AW101" s="14" t="s">
        <v>38</v>
      </c>
      <c r="AX101" s="14" t="s">
        <v>85</v>
      </c>
      <c r="AY101" s="217" t="s">
        <v>140</v>
      </c>
    </row>
    <row r="102" spans="1:65" s="2" customFormat="1" ht="16.5" customHeight="1">
      <c r="A102" s="36"/>
      <c r="B102" s="37"/>
      <c r="C102" s="179" t="s">
        <v>154</v>
      </c>
      <c r="D102" s="179" t="s">
        <v>141</v>
      </c>
      <c r="E102" s="180" t="s">
        <v>155</v>
      </c>
      <c r="F102" s="181" t="s">
        <v>156</v>
      </c>
      <c r="G102" s="182" t="s">
        <v>144</v>
      </c>
      <c r="H102" s="183">
        <v>1</v>
      </c>
      <c r="I102" s="184"/>
      <c r="J102" s="185">
        <f>ROUND(I102*H102,2)</f>
        <v>0</v>
      </c>
      <c r="K102" s="181" t="s">
        <v>40</v>
      </c>
      <c r="L102" s="41"/>
      <c r="M102" s="186" t="s">
        <v>40</v>
      </c>
      <c r="N102" s="187" t="s">
        <v>51</v>
      </c>
      <c r="O102" s="67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0" t="s">
        <v>145</v>
      </c>
      <c r="AT102" s="190" t="s">
        <v>141</v>
      </c>
      <c r="AU102" s="190" t="s">
        <v>85</v>
      </c>
      <c r="AY102" s="19" t="s">
        <v>140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9" t="s">
        <v>145</v>
      </c>
      <c r="BK102" s="191">
        <f>ROUND(I102*H102,2)</f>
        <v>0</v>
      </c>
      <c r="BL102" s="19" t="s">
        <v>145</v>
      </c>
      <c r="BM102" s="190" t="s">
        <v>157</v>
      </c>
    </row>
    <row r="103" spans="1:65" s="2" customFormat="1">
      <c r="A103" s="36"/>
      <c r="B103" s="37"/>
      <c r="C103" s="38"/>
      <c r="D103" s="192" t="s">
        <v>147</v>
      </c>
      <c r="E103" s="38"/>
      <c r="F103" s="193" t="s">
        <v>156</v>
      </c>
      <c r="G103" s="38"/>
      <c r="H103" s="38"/>
      <c r="I103" s="194"/>
      <c r="J103" s="38"/>
      <c r="K103" s="38"/>
      <c r="L103" s="41"/>
      <c r="M103" s="195"/>
      <c r="N103" s="196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147</v>
      </c>
      <c r="AU103" s="19" t="s">
        <v>85</v>
      </c>
    </row>
    <row r="104" spans="1:65" s="13" customFormat="1">
      <c r="B104" s="197"/>
      <c r="C104" s="198"/>
      <c r="D104" s="192" t="s">
        <v>148</v>
      </c>
      <c r="E104" s="199" t="s">
        <v>40</v>
      </c>
      <c r="F104" s="200" t="s">
        <v>158</v>
      </c>
      <c r="G104" s="198"/>
      <c r="H104" s="199" t="s">
        <v>40</v>
      </c>
      <c r="I104" s="201"/>
      <c r="J104" s="198"/>
      <c r="K104" s="198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148</v>
      </c>
      <c r="AU104" s="206" t="s">
        <v>85</v>
      </c>
      <c r="AV104" s="13" t="s">
        <v>85</v>
      </c>
      <c r="AW104" s="13" t="s">
        <v>38</v>
      </c>
      <c r="AX104" s="13" t="s">
        <v>78</v>
      </c>
      <c r="AY104" s="206" t="s">
        <v>140</v>
      </c>
    </row>
    <row r="105" spans="1:65" s="14" customFormat="1">
      <c r="B105" s="207"/>
      <c r="C105" s="208"/>
      <c r="D105" s="192" t="s">
        <v>148</v>
      </c>
      <c r="E105" s="209" t="s">
        <v>40</v>
      </c>
      <c r="F105" s="210" t="s">
        <v>85</v>
      </c>
      <c r="G105" s="208"/>
      <c r="H105" s="211">
        <v>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148</v>
      </c>
      <c r="AU105" s="217" t="s">
        <v>85</v>
      </c>
      <c r="AV105" s="14" t="s">
        <v>87</v>
      </c>
      <c r="AW105" s="14" t="s">
        <v>38</v>
      </c>
      <c r="AX105" s="14" t="s">
        <v>85</v>
      </c>
      <c r="AY105" s="217" t="s">
        <v>140</v>
      </c>
    </row>
    <row r="106" spans="1:65" s="2" customFormat="1" ht="16.5" customHeight="1">
      <c r="A106" s="36"/>
      <c r="B106" s="37"/>
      <c r="C106" s="179" t="s">
        <v>145</v>
      </c>
      <c r="D106" s="179" t="s">
        <v>141</v>
      </c>
      <c r="E106" s="180" t="s">
        <v>159</v>
      </c>
      <c r="F106" s="181" t="s">
        <v>160</v>
      </c>
      <c r="G106" s="182" t="s">
        <v>144</v>
      </c>
      <c r="H106" s="183">
        <v>1</v>
      </c>
      <c r="I106" s="184"/>
      <c r="J106" s="185">
        <f>ROUND(I106*H106,2)</f>
        <v>0</v>
      </c>
      <c r="K106" s="181" t="s">
        <v>40</v>
      </c>
      <c r="L106" s="41"/>
      <c r="M106" s="186" t="s">
        <v>40</v>
      </c>
      <c r="N106" s="187" t="s">
        <v>51</v>
      </c>
      <c r="O106" s="67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0" t="s">
        <v>145</v>
      </c>
      <c r="AT106" s="190" t="s">
        <v>141</v>
      </c>
      <c r="AU106" s="190" t="s">
        <v>85</v>
      </c>
      <c r="AY106" s="19" t="s">
        <v>140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9" t="s">
        <v>145</v>
      </c>
      <c r="BK106" s="191">
        <f>ROUND(I106*H106,2)</f>
        <v>0</v>
      </c>
      <c r="BL106" s="19" t="s">
        <v>145</v>
      </c>
      <c r="BM106" s="190" t="s">
        <v>161</v>
      </c>
    </row>
    <row r="107" spans="1:65" s="2" customFormat="1">
      <c r="A107" s="36"/>
      <c r="B107" s="37"/>
      <c r="C107" s="38"/>
      <c r="D107" s="192" t="s">
        <v>147</v>
      </c>
      <c r="E107" s="38"/>
      <c r="F107" s="193" t="s">
        <v>160</v>
      </c>
      <c r="G107" s="38"/>
      <c r="H107" s="38"/>
      <c r="I107" s="194"/>
      <c r="J107" s="38"/>
      <c r="K107" s="38"/>
      <c r="L107" s="41"/>
      <c r="M107" s="195"/>
      <c r="N107" s="196"/>
      <c r="O107" s="67"/>
      <c r="P107" s="67"/>
      <c r="Q107" s="67"/>
      <c r="R107" s="67"/>
      <c r="S107" s="67"/>
      <c r="T107" s="6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147</v>
      </c>
      <c r="AU107" s="19" t="s">
        <v>85</v>
      </c>
    </row>
    <row r="108" spans="1:65" s="13" customFormat="1" ht="22.5">
      <c r="B108" s="197"/>
      <c r="C108" s="198"/>
      <c r="D108" s="192" t="s">
        <v>148</v>
      </c>
      <c r="E108" s="199" t="s">
        <v>40</v>
      </c>
      <c r="F108" s="200" t="s">
        <v>162</v>
      </c>
      <c r="G108" s="198"/>
      <c r="H108" s="199" t="s">
        <v>40</v>
      </c>
      <c r="I108" s="201"/>
      <c r="J108" s="198"/>
      <c r="K108" s="198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148</v>
      </c>
      <c r="AU108" s="206" t="s">
        <v>85</v>
      </c>
      <c r="AV108" s="13" t="s">
        <v>85</v>
      </c>
      <c r="AW108" s="13" t="s">
        <v>38</v>
      </c>
      <c r="AX108" s="13" t="s">
        <v>78</v>
      </c>
      <c r="AY108" s="206" t="s">
        <v>140</v>
      </c>
    </row>
    <row r="109" spans="1:65" s="14" customFormat="1">
      <c r="B109" s="207"/>
      <c r="C109" s="208"/>
      <c r="D109" s="192" t="s">
        <v>148</v>
      </c>
      <c r="E109" s="209" t="s">
        <v>40</v>
      </c>
      <c r="F109" s="210" t="s">
        <v>85</v>
      </c>
      <c r="G109" s="208"/>
      <c r="H109" s="211">
        <v>1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148</v>
      </c>
      <c r="AU109" s="217" t="s">
        <v>85</v>
      </c>
      <c r="AV109" s="14" t="s">
        <v>87</v>
      </c>
      <c r="AW109" s="14" t="s">
        <v>38</v>
      </c>
      <c r="AX109" s="14" t="s">
        <v>85</v>
      </c>
      <c r="AY109" s="217" t="s">
        <v>140</v>
      </c>
    </row>
    <row r="110" spans="1:65" s="12" customFormat="1" ht="22.9" customHeight="1">
      <c r="B110" s="165"/>
      <c r="C110" s="166"/>
      <c r="D110" s="167" t="s">
        <v>77</v>
      </c>
      <c r="E110" s="218" t="s">
        <v>163</v>
      </c>
      <c r="F110" s="218" t="s">
        <v>164</v>
      </c>
      <c r="G110" s="166"/>
      <c r="H110" s="166"/>
      <c r="I110" s="169"/>
      <c r="J110" s="219">
        <f>BK110</f>
        <v>0</v>
      </c>
      <c r="K110" s="166"/>
      <c r="L110" s="171"/>
      <c r="M110" s="172"/>
      <c r="N110" s="173"/>
      <c r="O110" s="173"/>
      <c r="P110" s="174">
        <f>SUM(P111:P114)</f>
        <v>0</v>
      </c>
      <c r="Q110" s="173"/>
      <c r="R110" s="174">
        <f>SUM(R111:R114)</f>
        <v>0</v>
      </c>
      <c r="S110" s="173"/>
      <c r="T110" s="175">
        <f>SUM(T111:T114)</f>
        <v>0</v>
      </c>
      <c r="AR110" s="176" t="s">
        <v>85</v>
      </c>
      <c r="AT110" s="177" t="s">
        <v>77</v>
      </c>
      <c r="AU110" s="177" t="s">
        <v>85</v>
      </c>
      <c r="AY110" s="176" t="s">
        <v>140</v>
      </c>
      <c r="BK110" s="178">
        <f>SUM(BK111:BK114)</f>
        <v>0</v>
      </c>
    </row>
    <row r="111" spans="1:65" s="2" customFormat="1" ht="16.5" customHeight="1">
      <c r="A111" s="36"/>
      <c r="B111" s="37"/>
      <c r="C111" s="179" t="s">
        <v>165</v>
      </c>
      <c r="D111" s="179" t="s">
        <v>141</v>
      </c>
      <c r="E111" s="180" t="s">
        <v>166</v>
      </c>
      <c r="F111" s="181" t="s">
        <v>167</v>
      </c>
      <c r="G111" s="182" t="s">
        <v>168</v>
      </c>
      <c r="H111" s="183">
        <v>9.99</v>
      </c>
      <c r="I111" s="184"/>
      <c r="J111" s="185">
        <f>ROUND(I111*H111,2)</f>
        <v>0</v>
      </c>
      <c r="K111" s="181" t="s">
        <v>40</v>
      </c>
      <c r="L111" s="41"/>
      <c r="M111" s="186" t="s">
        <v>40</v>
      </c>
      <c r="N111" s="187" t="s">
        <v>51</v>
      </c>
      <c r="O111" s="67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0" t="s">
        <v>145</v>
      </c>
      <c r="AT111" s="190" t="s">
        <v>141</v>
      </c>
      <c r="AU111" s="190" t="s">
        <v>87</v>
      </c>
      <c r="AY111" s="19" t="s">
        <v>140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9" t="s">
        <v>145</v>
      </c>
      <c r="BK111" s="191">
        <f>ROUND(I111*H111,2)</f>
        <v>0</v>
      </c>
      <c r="BL111" s="19" t="s">
        <v>145</v>
      </c>
      <c r="BM111" s="190" t="s">
        <v>169</v>
      </c>
    </row>
    <row r="112" spans="1:65" s="2" customFormat="1">
      <c r="A112" s="36"/>
      <c r="B112" s="37"/>
      <c r="C112" s="38"/>
      <c r="D112" s="192" t="s">
        <v>147</v>
      </c>
      <c r="E112" s="38"/>
      <c r="F112" s="193" t="s">
        <v>170</v>
      </c>
      <c r="G112" s="38"/>
      <c r="H112" s="38"/>
      <c r="I112" s="194"/>
      <c r="J112" s="38"/>
      <c r="K112" s="38"/>
      <c r="L112" s="41"/>
      <c r="M112" s="195"/>
      <c r="N112" s="196"/>
      <c r="O112" s="67"/>
      <c r="P112" s="67"/>
      <c r="Q112" s="67"/>
      <c r="R112" s="67"/>
      <c r="S112" s="67"/>
      <c r="T112" s="68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147</v>
      </c>
      <c r="AU112" s="19" t="s">
        <v>87</v>
      </c>
    </row>
    <row r="113" spans="1:65" s="13" customFormat="1" ht="22.5">
      <c r="B113" s="197"/>
      <c r="C113" s="198"/>
      <c r="D113" s="192" t="s">
        <v>148</v>
      </c>
      <c r="E113" s="199" t="s">
        <v>40</v>
      </c>
      <c r="F113" s="200" t="s">
        <v>171</v>
      </c>
      <c r="G113" s="198"/>
      <c r="H113" s="199" t="s">
        <v>40</v>
      </c>
      <c r="I113" s="201"/>
      <c r="J113" s="198"/>
      <c r="K113" s="198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148</v>
      </c>
      <c r="AU113" s="206" t="s">
        <v>87</v>
      </c>
      <c r="AV113" s="13" t="s">
        <v>85</v>
      </c>
      <c r="AW113" s="13" t="s">
        <v>38</v>
      </c>
      <c r="AX113" s="13" t="s">
        <v>78</v>
      </c>
      <c r="AY113" s="206" t="s">
        <v>140</v>
      </c>
    </row>
    <row r="114" spans="1:65" s="14" customFormat="1">
      <c r="B114" s="207"/>
      <c r="C114" s="208"/>
      <c r="D114" s="192" t="s">
        <v>148</v>
      </c>
      <c r="E114" s="209" t="s">
        <v>40</v>
      </c>
      <c r="F114" s="210" t="s">
        <v>428</v>
      </c>
      <c r="G114" s="208"/>
      <c r="H114" s="211">
        <v>9.99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148</v>
      </c>
      <c r="AU114" s="217" t="s">
        <v>87</v>
      </c>
      <c r="AV114" s="14" t="s">
        <v>87</v>
      </c>
      <c r="AW114" s="14" t="s">
        <v>38</v>
      </c>
      <c r="AX114" s="14" t="s">
        <v>85</v>
      </c>
      <c r="AY114" s="217" t="s">
        <v>140</v>
      </c>
    </row>
    <row r="115" spans="1:65" s="12" customFormat="1" ht="25.9" customHeight="1">
      <c r="B115" s="165"/>
      <c r="C115" s="166"/>
      <c r="D115" s="167" t="s">
        <v>77</v>
      </c>
      <c r="E115" s="168" t="s">
        <v>173</v>
      </c>
      <c r="F115" s="168" t="s">
        <v>174</v>
      </c>
      <c r="G115" s="166"/>
      <c r="H115" s="166"/>
      <c r="I115" s="169"/>
      <c r="J115" s="170">
        <f>BK115</f>
        <v>0</v>
      </c>
      <c r="K115" s="166"/>
      <c r="L115" s="171"/>
      <c r="M115" s="172"/>
      <c r="N115" s="173"/>
      <c r="O115" s="173"/>
      <c r="P115" s="174">
        <f>P116+P125+P132+P249</f>
        <v>0</v>
      </c>
      <c r="Q115" s="173"/>
      <c r="R115" s="174">
        <f>R116+R125+R132+R249</f>
        <v>13.768817299999998</v>
      </c>
      <c r="S115" s="173"/>
      <c r="T115" s="175">
        <f>T116+T125+T132+T249</f>
        <v>14.211375999999998</v>
      </c>
      <c r="AR115" s="176" t="s">
        <v>87</v>
      </c>
      <c r="AT115" s="177" t="s">
        <v>77</v>
      </c>
      <c r="AU115" s="177" t="s">
        <v>78</v>
      </c>
      <c r="AY115" s="176" t="s">
        <v>140</v>
      </c>
      <c r="BK115" s="178">
        <f>BK116+BK125+BK132+BK249</f>
        <v>0</v>
      </c>
    </row>
    <row r="116" spans="1:65" s="12" customFormat="1" ht="22.9" customHeight="1">
      <c r="B116" s="165"/>
      <c r="C116" s="166"/>
      <c r="D116" s="167" t="s">
        <v>77</v>
      </c>
      <c r="E116" s="218" t="s">
        <v>175</v>
      </c>
      <c r="F116" s="218" t="s">
        <v>176</v>
      </c>
      <c r="G116" s="166"/>
      <c r="H116" s="166"/>
      <c r="I116" s="169"/>
      <c r="J116" s="219">
        <f>BK116</f>
        <v>0</v>
      </c>
      <c r="K116" s="166"/>
      <c r="L116" s="171"/>
      <c r="M116" s="172"/>
      <c r="N116" s="173"/>
      <c r="O116" s="173"/>
      <c r="P116" s="174">
        <f>SUM(P117:P124)</f>
        <v>0</v>
      </c>
      <c r="Q116" s="173"/>
      <c r="R116" s="174">
        <f>SUM(R117:R124)</f>
        <v>0</v>
      </c>
      <c r="S116" s="173"/>
      <c r="T116" s="175">
        <f>SUM(T117:T124)</f>
        <v>0</v>
      </c>
      <c r="AR116" s="176" t="s">
        <v>87</v>
      </c>
      <c r="AT116" s="177" t="s">
        <v>77</v>
      </c>
      <c r="AU116" s="177" t="s">
        <v>85</v>
      </c>
      <c r="AY116" s="176" t="s">
        <v>140</v>
      </c>
      <c r="BK116" s="178">
        <f>SUM(BK117:BK124)</f>
        <v>0</v>
      </c>
    </row>
    <row r="117" spans="1:65" s="2" customFormat="1" ht="16.5" customHeight="1">
      <c r="A117" s="36"/>
      <c r="B117" s="37"/>
      <c r="C117" s="179" t="s">
        <v>177</v>
      </c>
      <c r="D117" s="179" t="s">
        <v>141</v>
      </c>
      <c r="E117" s="180" t="s">
        <v>178</v>
      </c>
      <c r="F117" s="181" t="s">
        <v>179</v>
      </c>
      <c r="G117" s="182" t="s">
        <v>144</v>
      </c>
      <c r="H117" s="183">
        <v>2</v>
      </c>
      <c r="I117" s="184"/>
      <c r="J117" s="185">
        <f>ROUND(I117*H117,2)</f>
        <v>0</v>
      </c>
      <c r="K117" s="181" t="s">
        <v>40</v>
      </c>
      <c r="L117" s="41"/>
      <c r="M117" s="186" t="s">
        <v>40</v>
      </c>
      <c r="N117" s="187" t="s">
        <v>51</v>
      </c>
      <c r="O117" s="67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0" t="s">
        <v>180</v>
      </c>
      <c r="AT117" s="190" t="s">
        <v>141</v>
      </c>
      <c r="AU117" s="190" t="s">
        <v>87</v>
      </c>
      <c r="AY117" s="19" t="s">
        <v>140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9" t="s">
        <v>145</v>
      </c>
      <c r="BK117" s="191">
        <f>ROUND(I117*H117,2)</f>
        <v>0</v>
      </c>
      <c r="BL117" s="19" t="s">
        <v>180</v>
      </c>
      <c r="BM117" s="190" t="s">
        <v>181</v>
      </c>
    </row>
    <row r="118" spans="1:65" s="2" customFormat="1">
      <c r="A118" s="36"/>
      <c r="B118" s="37"/>
      <c r="C118" s="38"/>
      <c r="D118" s="192" t="s">
        <v>147</v>
      </c>
      <c r="E118" s="38"/>
      <c r="F118" s="193" t="s">
        <v>179</v>
      </c>
      <c r="G118" s="38"/>
      <c r="H118" s="38"/>
      <c r="I118" s="194"/>
      <c r="J118" s="38"/>
      <c r="K118" s="38"/>
      <c r="L118" s="41"/>
      <c r="M118" s="195"/>
      <c r="N118" s="196"/>
      <c r="O118" s="67"/>
      <c r="P118" s="67"/>
      <c r="Q118" s="67"/>
      <c r="R118" s="67"/>
      <c r="S118" s="67"/>
      <c r="T118" s="68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147</v>
      </c>
      <c r="AU118" s="19" t="s">
        <v>87</v>
      </c>
    </row>
    <row r="119" spans="1:65" s="13" customFormat="1">
      <c r="B119" s="197"/>
      <c r="C119" s="198"/>
      <c r="D119" s="192" t="s">
        <v>148</v>
      </c>
      <c r="E119" s="199" t="s">
        <v>40</v>
      </c>
      <c r="F119" s="200" t="s">
        <v>182</v>
      </c>
      <c r="G119" s="198"/>
      <c r="H119" s="199" t="s">
        <v>40</v>
      </c>
      <c r="I119" s="201"/>
      <c r="J119" s="198"/>
      <c r="K119" s="198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148</v>
      </c>
      <c r="AU119" s="206" t="s">
        <v>87</v>
      </c>
      <c r="AV119" s="13" t="s">
        <v>85</v>
      </c>
      <c r="AW119" s="13" t="s">
        <v>38</v>
      </c>
      <c r="AX119" s="13" t="s">
        <v>78</v>
      </c>
      <c r="AY119" s="206" t="s">
        <v>140</v>
      </c>
    </row>
    <row r="120" spans="1:65" s="14" customFormat="1">
      <c r="B120" s="207"/>
      <c r="C120" s="208"/>
      <c r="D120" s="192" t="s">
        <v>148</v>
      </c>
      <c r="E120" s="209" t="s">
        <v>40</v>
      </c>
      <c r="F120" s="210" t="s">
        <v>87</v>
      </c>
      <c r="G120" s="208"/>
      <c r="H120" s="211">
        <v>2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148</v>
      </c>
      <c r="AU120" s="217" t="s">
        <v>87</v>
      </c>
      <c r="AV120" s="14" t="s">
        <v>87</v>
      </c>
      <c r="AW120" s="14" t="s">
        <v>38</v>
      </c>
      <c r="AX120" s="14" t="s">
        <v>85</v>
      </c>
      <c r="AY120" s="217" t="s">
        <v>140</v>
      </c>
    </row>
    <row r="121" spans="1:65" s="2" customFormat="1" ht="16.5" customHeight="1">
      <c r="A121" s="36"/>
      <c r="B121" s="37"/>
      <c r="C121" s="179" t="s">
        <v>183</v>
      </c>
      <c r="D121" s="179" t="s">
        <v>141</v>
      </c>
      <c r="E121" s="180" t="s">
        <v>184</v>
      </c>
      <c r="F121" s="181" t="s">
        <v>185</v>
      </c>
      <c r="G121" s="182" t="s">
        <v>144</v>
      </c>
      <c r="H121" s="183">
        <v>2</v>
      </c>
      <c r="I121" s="184"/>
      <c r="J121" s="185">
        <f>ROUND(I121*H121,2)</f>
        <v>0</v>
      </c>
      <c r="K121" s="181" t="s">
        <v>40</v>
      </c>
      <c r="L121" s="41"/>
      <c r="M121" s="186" t="s">
        <v>40</v>
      </c>
      <c r="N121" s="187" t="s">
        <v>51</v>
      </c>
      <c r="O121" s="67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0" t="s">
        <v>180</v>
      </c>
      <c r="AT121" s="190" t="s">
        <v>141</v>
      </c>
      <c r="AU121" s="190" t="s">
        <v>87</v>
      </c>
      <c r="AY121" s="19" t="s">
        <v>140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9" t="s">
        <v>145</v>
      </c>
      <c r="BK121" s="191">
        <f>ROUND(I121*H121,2)</f>
        <v>0</v>
      </c>
      <c r="BL121" s="19" t="s">
        <v>180</v>
      </c>
      <c r="BM121" s="190" t="s">
        <v>186</v>
      </c>
    </row>
    <row r="122" spans="1:65" s="2" customFormat="1">
      <c r="A122" s="36"/>
      <c r="B122" s="37"/>
      <c r="C122" s="38"/>
      <c r="D122" s="192" t="s">
        <v>147</v>
      </c>
      <c r="E122" s="38"/>
      <c r="F122" s="193" t="s">
        <v>185</v>
      </c>
      <c r="G122" s="38"/>
      <c r="H122" s="38"/>
      <c r="I122" s="194"/>
      <c r="J122" s="38"/>
      <c r="K122" s="38"/>
      <c r="L122" s="41"/>
      <c r="M122" s="195"/>
      <c r="N122" s="196"/>
      <c r="O122" s="67"/>
      <c r="P122" s="67"/>
      <c r="Q122" s="67"/>
      <c r="R122" s="67"/>
      <c r="S122" s="67"/>
      <c r="T122" s="68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147</v>
      </c>
      <c r="AU122" s="19" t="s">
        <v>87</v>
      </c>
    </row>
    <row r="123" spans="1:65" s="13" customFormat="1">
      <c r="B123" s="197"/>
      <c r="C123" s="198"/>
      <c r="D123" s="192" t="s">
        <v>148</v>
      </c>
      <c r="E123" s="199" t="s">
        <v>40</v>
      </c>
      <c r="F123" s="200" t="s">
        <v>187</v>
      </c>
      <c r="G123" s="198"/>
      <c r="H123" s="199" t="s">
        <v>40</v>
      </c>
      <c r="I123" s="201"/>
      <c r="J123" s="198"/>
      <c r="K123" s="198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148</v>
      </c>
      <c r="AU123" s="206" t="s">
        <v>87</v>
      </c>
      <c r="AV123" s="13" t="s">
        <v>85</v>
      </c>
      <c r="AW123" s="13" t="s">
        <v>38</v>
      </c>
      <c r="AX123" s="13" t="s">
        <v>78</v>
      </c>
      <c r="AY123" s="206" t="s">
        <v>140</v>
      </c>
    </row>
    <row r="124" spans="1:65" s="14" customFormat="1">
      <c r="B124" s="207"/>
      <c r="C124" s="208"/>
      <c r="D124" s="192" t="s">
        <v>148</v>
      </c>
      <c r="E124" s="209" t="s">
        <v>40</v>
      </c>
      <c r="F124" s="210" t="s">
        <v>87</v>
      </c>
      <c r="G124" s="208"/>
      <c r="H124" s="211">
        <v>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148</v>
      </c>
      <c r="AU124" s="217" t="s">
        <v>87</v>
      </c>
      <c r="AV124" s="14" t="s">
        <v>87</v>
      </c>
      <c r="AW124" s="14" t="s">
        <v>38</v>
      </c>
      <c r="AX124" s="14" t="s">
        <v>85</v>
      </c>
      <c r="AY124" s="217" t="s">
        <v>140</v>
      </c>
    </row>
    <row r="125" spans="1:65" s="12" customFormat="1" ht="22.9" customHeight="1">
      <c r="B125" s="165"/>
      <c r="C125" s="166"/>
      <c r="D125" s="167" t="s">
        <v>77</v>
      </c>
      <c r="E125" s="218" t="s">
        <v>188</v>
      </c>
      <c r="F125" s="218" t="s">
        <v>189</v>
      </c>
      <c r="G125" s="166"/>
      <c r="H125" s="166"/>
      <c r="I125" s="169"/>
      <c r="J125" s="219">
        <f>BK125</f>
        <v>0</v>
      </c>
      <c r="K125" s="166"/>
      <c r="L125" s="171"/>
      <c r="M125" s="172"/>
      <c r="N125" s="173"/>
      <c r="O125" s="173"/>
      <c r="P125" s="174">
        <f>SUM(P126:P131)</f>
        <v>0</v>
      </c>
      <c r="Q125" s="173"/>
      <c r="R125" s="174">
        <f>SUM(R126:R131)</f>
        <v>6.9930000000000003E-4</v>
      </c>
      <c r="S125" s="173"/>
      <c r="T125" s="175">
        <f>SUM(T126:T131)</f>
        <v>0</v>
      </c>
      <c r="AR125" s="176" t="s">
        <v>87</v>
      </c>
      <c r="AT125" s="177" t="s">
        <v>77</v>
      </c>
      <c r="AU125" s="177" t="s">
        <v>85</v>
      </c>
      <c r="AY125" s="176" t="s">
        <v>140</v>
      </c>
      <c r="BK125" s="178">
        <f>SUM(BK126:BK131)</f>
        <v>0</v>
      </c>
    </row>
    <row r="126" spans="1:65" s="2" customFormat="1" ht="16.5" customHeight="1">
      <c r="A126" s="36"/>
      <c r="B126" s="37"/>
      <c r="C126" s="179" t="s">
        <v>190</v>
      </c>
      <c r="D126" s="179" t="s">
        <v>141</v>
      </c>
      <c r="E126" s="180" t="s">
        <v>191</v>
      </c>
      <c r="F126" s="181" t="s">
        <v>192</v>
      </c>
      <c r="G126" s="182" t="s">
        <v>193</v>
      </c>
      <c r="H126" s="183">
        <v>0.37</v>
      </c>
      <c r="I126" s="184"/>
      <c r="J126" s="185">
        <f>ROUND(I126*H126,2)</f>
        <v>0</v>
      </c>
      <c r="K126" s="181" t="s">
        <v>194</v>
      </c>
      <c r="L126" s="41"/>
      <c r="M126" s="186" t="s">
        <v>40</v>
      </c>
      <c r="N126" s="187" t="s">
        <v>51</v>
      </c>
      <c r="O126" s="67"/>
      <c r="P126" s="188">
        <f>O126*H126</f>
        <v>0</v>
      </c>
      <c r="Q126" s="188">
        <v>1.89E-3</v>
      </c>
      <c r="R126" s="188">
        <f>Q126*H126</f>
        <v>6.9930000000000003E-4</v>
      </c>
      <c r="S126" s="188">
        <v>0</v>
      </c>
      <c r="T126" s="18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0" t="s">
        <v>180</v>
      </c>
      <c r="AT126" s="190" t="s">
        <v>141</v>
      </c>
      <c r="AU126" s="190" t="s">
        <v>87</v>
      </c>
      <c r="AY126" s="19" t="s">
        <v>140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9" t="s">
        <v>145</v>
      </c>
      <c r="BK126" s="191">
        <f>ROUND(I126*H126,2)</f>
        <v>0</v>
      </c>
      <c r="BL126" s="19" t="s">
        <v>180</v>
      </c>
      <c r="BM126" s="190" t="s">
        <v>429</v>
      </c>
    </row>
    <row r="127" spans="1:65" s="2" customFormat="1">
      <c r="A127" s="36"/>
      <c r="B127" s="37"/>
      <c r="C127" s="38"/>
      <c r="D127" s="192" t="s">
        <v>147</v>
      </c>
      <c r="E127" s="38"/>
      <c r="F127" s="193" t="s">
        <v>196</v>
      </c>
      <c r="G127" s="38"/>
      <c r="H127" s="38"/>
      <c r="I127" s="194"/>
      <c r="J127" s="38"/>
      <c r="K127" s="38"/>
      <c r="L127" s="41"/>
      <c r="M127" s="195"/>
      <c r="N127" s="196"/>
      <c r="O127" s="67"/>
      <c r="P127" s="67"/>
      <c r="Q127" s="67"/>
      <c r="R127" s="67"/>
      <c r="S127" s="67"/>
      <c r="T127" s="68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147</v>
      </c>
      <c r="AU127" s="19" t="s">
        <v>87</v>
      </c>
    </row>
    <row r="128" spans="1:65" s="2" customFormat="1">
      <c r="A128" s="36"/>
      <c r="B128" s="37"/>
      <c r="C128" s="38"/>
      <c r="D128" s="220" t="s">
        <v>197</v>
      </c>
      <c r="E128" s="38"/>
      <c r="F128" s="221" t="s">
        <v>198</v>
      </c>
      <c r="G128" s="38"/>
      <c r="H128" s="38"/>
      <c r="I128" s="194"/>
      <c r="J128" s="38"/>
      <c r="K128" s="38"/>
      <c r="L128" s="41"/>
      <c r="M128" s="195"/>
      <c r="N128" s="196"/>
      <c r="O128" s="67"/>
      <c r="P128" s="67"/>
      <c r="Q128" s="67"/>
      <c r="R128" s="67"/>
      <c r="S128" s="67"/>
      <c r="T128" s="68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87</v>
      </c>
    </row>
    <row r="129" spans="1:65" s="13" customFormat="1">
      <c r="B129" s="197"/>
      <c r="C129" s="198"/>
      <c r="D129" s="192" t="s">
        <v>148</v>
      </c>
      <c r="E129" s="199" t="s">
        <v>40</v>
      </c>
      <c r="F129" s="200" t="s">
        <v>430</v>
      </c>
      <c r="G129" s="198"/>
      <c r="H129" s="199" t="s">
        <v>40</v>
      </c>
      <c r="I129" s="201"/>
      <c r="J129" s="198"/>
      <c r="K129" s="198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148</v>
      </c>
      <c r="AU129" s="206" t="s">
        <v>87</v>
      </c>
      <c r="AV129" s="13" t="s">
        <v>85</v>
      </c>
      <c r="AW129" s="13" t="s">
        <v>38</v>
      </c>
      <c r="AX129" s="13" t="s">
        <v>78</v>
      </c>
      <c r="AY129" s="206" t="s">
        <v>140</v>
      </c>
    </row>
    <row r="130" spans="1:65" s="13" customFormat="1">
      <c r="B130" s="197"/>
      <c r="C130" s="198"/>
      <c r="D130" s="192" t="s">
        <v>148</v>
      </c>
      <c r="E130" s="199" t="s">
        <v>40</v>
      </c>
      <c r="F130" s="200" t="s">
        <v>431</v>
      </c>
      <c r="G130" s="198"/>
      <c r="H130" s="199" t="s">
        <v>40</v>
      </c>
      <c r="I130" s="201"/>
      <c r="J130" s="198"/>
      <c r="K130" s="198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148</v>
      </c>
      <c r="AU130" s="206" t="s">
        <v>87</v>
      </c>
      <c r="AV130" s="13" t="s">
        <v>85</v>
      </c>
      <c r="AW130" s="13" t="s">
        <v>38</v>
      </c>
      <c r="AX130" s="13" t="s">
        <v>78</v>
      </c>
      <c r="AY130" s="206" t="s">
        <v>140</v>
      </c>
    </row>
    <row r="131" spans="1:65" s="14" customFormat="1">
      <c r="B131" s="207"/>
      <c r="C131" s="208"/>
      <c r="D131" s="192" t="s">
        <v>148</v>
      </c>
      <c r="E131" s="209" t="s">
        <v>40</v>
      </c>
      <c r="F131" s="210" t="s">
        <v>432</v>
      </c>
      <c r="G131" s="208"/>
      <c r="H131" s="211">
        <v>0.37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148</v>
      </c>
      <c r="AU131" s="217" t="s">
        <v>87</v>
      </c>
      <c r="AV131" s="14" t="s">
        <v>87</v>
      </c>
      <c r="AW131" s="14" t="s">
        <v>38</v>
      </c>
      <c r="AX131" s="14" t="s">
        <v>85</v>
      </c>
      <c r="AY131" s="217" t="s">
        <v>140</v>
      </c>
    </row>
    <row r="132" spans="1:65" s="12" customFormat="1" ht="22.9" customHeight="1">
      <c r="B132" s="165"/>
      <c r="C132" s="166"/>
      <c r="D132" s="167" t="s">
        <v>77</v>
      </c>
      <c r="E132" s="218" t="s">
        <v>202</v>
      </c>
      <c r="F132" s="218" t="s">
        <v>203</v>
      </c>
      <c r="G132" s="166"/>
      <c r="H132" s="166"/>
      <c r="I132" s="169"/>
      <c r="J132" s="219">
        <f>BK132</f>
        <v>0</v>
      </c>
      <c r="K132" s="166"/>
      <c r="L132" s="171"/>
      <c r="M132" s="172"/>
      <c r="N132" s="173"/>
      <c r="O132" s="173"/>
      <c r="P132" s="174">
        <f>SUM(P133:P248)</f>
        <v>0</v>
      </c>
      <c r="Q132" s="173"/>
      <c r="R132" s="174">
        <f>SUM(R133:R248)</f>
        <v>2.7714180000000002</v>
      </c>
      <c r="S132" s="173"/>
      <c r="T132" s="175">
        <f>SUM(T133:T248)</f>
        <v>0.52137599999999995</v>
      </c>
      <c r="AR132" s="176" t="s">
        <v>87</v>
      </c>
      <c r="AT132" s="177" t="s">
        <v>77</v>
      </c>
      <c r="AU132" s="177" t="s">
        <v>85</v>
      </c>
      <c r="AY132" s="176" t="s">
        <v>140</v>
      </c>
      <c r="BK132" s="178">
        <f>SUM(BK133:BK248)</f>
        <v>0</v>
      </c>
    </row>
    <row r="133" spans="1:65" s="2" customFormat="1" ht="16.5" customHeight="1">
      <c r="A133" s="36"/>
      <c r="B133" s="37"/>
      <c r="C133" s="179" t="s">
        <v>204</v>
      </c>
      <c r="D133" s="179" t="s">
        <v>141</v>
      </c>
      <c r="E133" s="180" t="s">
        <v>205</v>
      </c>
      <c r="F133" s="181" t="s">
        <v>206</v>
      </c>
      <c r="G133" s="182" t="s">
        <v>144</v>
      </c>
      <c r="H133" s="183">
        <v>1</v>
      </c>
      <c r="I133" s="184"/>
      <c r="J133" s="185">
        <f>ROUND(I133*H133,2)</f>
        <v>0</v>
      </c>
      <c r="K133" s="181" t="s">
        <v>40</v>
      </c>
      <c r="L133" s="41"/>
      <c r="M133" s="186" t="s">
        <v>40</v>
      </c>
      <c r="N133" s="187" t="s">
        <v>51</v>
      </c>
      <c r="O133" s="67"/>
      <c r="P133" s="188">
        <f>O133*H133</f>
        <v>0</v>
      </c>
      <c r="Q133" s="188">
        <v>6.0000000000000002E-5</v>
      </c>
      <c r="R133" s="188">
        <f>Q133*H133</f>
        <v>6.0000000000000002E-5</v>
      </c>
      <c r="S133" s="188">
        <v>0</v>
      </c>
      <c r="T133" s="18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0" t="s">
        <v>180</v>
      </c>
      <c r="AT133" s="190" t="s">
        <v>141</v>
      </c>
      <c r="AU133" s="190" t="s">
        <v>87</v>
      </c>
      <c r="AY133" s="19" t="s">
        <v>140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9" t="s">
        <v>145</v>
      </c>
      <c r="BK133" s="191">
        <f>ROUND(I133*H133,2)</f>
        <v>0</v>
      </c>
      <c r="BL133" s="19" t="s">
        <v>180</v>
      </c>
      <c r="BM133" s="190" t="s">
        <v>207</v>
      </c>
    </row>
    <row r="134" spans="1:65" s="2" customFormat="1">
      <c r="A134" s="36"/>
      <c r="B134" s="37"/>
      <c r="C134" s="38"/>
      <c r="D134" s="192" t="s">
        <v>147</v>
      </c>
      <c r="E134" s="38"/>
      <c r="F134" s="193" t="s">
        <v>206</v>
      </c>
      <c r="G134" s="38"/>
      <c r="H134" s="38"/>
      <c r="I134" s="194"/>
      <c r="J134" s="38"/>
      <c r="K134" s="38"/>
      <c r="L134" s="41"/>
      <c r="M134" s="195"/>
      <c r="N134" s="196"/>
      <c r="O134" s="67"/>
      <c r="P134" s="67"/>
      <c r="Q134" s="67"/>
      <c r="R134" s="67"/>
      <c r="S134" s="67"/>
      <c r="T134" s="68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147</v>
      </c>
      <c r="AU134" s="19" t="s">
        <v>87</v>
      </c>
    </row>
    <row r="135" spans="1:65" s="13" customFormat="1" ht="22.5">
      <c r="B135" s="197"/>
      <c r="C135" s="198"/>
      <c r="D135" s="192" t="s">
        <v>148</v>
      </c>
      <c r="E135" s="199" t="s">
        <v>40</v>
      </c>
      <c r="F135" s="200" t="s">
        <v>433</v>
      </c>
      <c r="G135" s="198"/>
      <c r="H135" s="199" t="s">
        <v>40</v>
      </c>
      <c r="I135" s="201"/>
      <c r="J135" s="198"/>
      <c r="K135" s="198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148</v>
      </c>
      <c r="AU135" s="206" t="s">
        <v>87</v>
      </c>
      <c r="AV135" s="13" t="s">
        <v>85</v>
      </c>
      <c r="AW135" s="13" t="s">
        <v>38</v>
      </c>
      <c r="AX135" s="13" t="s">
        <v>78</v>
      </c>
      <c r="AY135" s="206" t="s">
        <v>140</v>
      </c>
    </row>
    <row r="136" spans="1:65" s="14" customFormat="1">
      <c r="B136" s="207"/>
      <c r="C136" s="208"/>
      <c r="D136" s="192" t="s">
        <v>148</v>
      </c>
      <c r="E136" s="209" t="s">
        <v>40</v>
      </c>
      <c r="F136" s="210" t="s">
        <v>85</v>
      </c>
      <c r="G136" s="208"/>
      <c r="H136" s="211">
        <v>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148</v>
      </c>
      <c r="AU136" s="217" t="s">
        <v>87</v>
      </c>
      <c r="AV136" s="14" t="s">
        <v>87</v>
      </c>
      <c r="AW136" s="14" t="s">
        <v>38</v>
      </c>
      <c r="AX136" s="14" t="s">
        <v>85</v>
      </c>
      <c r="AY136" s="217" t="s">
        <v>140</v>
      </c>
    </row>
    <row r="137" spans="1:65" s="2" customFormat="1" ht="16.5" customHeight="1">
      <c r="A137" s="36"/>
      <c r="B137" s="37"/>
      <c r="C137" s="179" t="s">
        <v>209</v>
      </c>
      <c r="D137" s="179" t="s">
        <v>141</v>
      </c>
      <c r="E137" s="180" t="s">
        <v>210</v>
      </c>
      <c r="F137" s="181" t="s">
        <v>211</v>
      </c>
      <c r="G137" s="182" t="s">
        <v>144</v>
      </c>
      <c r="H137" s="183">
        <v>1</v>
      </c>
      <c r="I137" s="184"/>
      <c r="J137" s="185">
        <f>ROUND(I137*H137,2)</f>
        <v>0</v>
      </c>
      <c r="K137" s="181" t="s">
        <v>40</v>
      </c>
      <c r="L137" s="41"/>
      <c r="M137" s="186" t="s">
        <v>40</v>
      </c>
      <c r="N137" s="187" t="s">
        <v>51</v>
      </c>
      <c r="O137" s="67"/>
      <c r="P137" s="188">
        <f>O137*H137</f>
        <v>0</v>
      </c>
      <c r="Q137" s="188">
        <v>6.0000000000000002E-5</v>
      </c>
      <c r="R137" s="188">
        <f>Q137*H137</f>
        <v>6.0000000000000002E-5</v>
      </c>
      <c r="S137" s="188">
        <v>0</v>
      </c>
      <c r="T137" s="18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0" t="s">
        <v>180</v>
      </c>
      <c r="AT137" s="190" t="s">
        <v>141</v>
      </c>
      <c r="AU137" s="190" t="s">
        <v>87</v>
      </c>
      <c r="AY137" s="19" t="s">
        <v>140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9" t="s">
        <v>145</v>
      </c>
      <c r="BK137" s="191">
        <f>ROUND(I137*H137,2)</f>
        <v>0</v>
      </c>
      <c r="BL137" s="19" t="s">
        <v>180</v>
      </c>
      <c r="BM137" s="190" t="s">
        <v>212</v>
      </c>
    </row>
    <row r="138" spans="1:65" s="2" customFormat="1">
      <c r="A138" s="36"/>
      <c r="B138" s="37"/>
      <c r="C138" s="38"/>
      <c r="D138" s="192" t="s">
        <v>147</v>
      </c>
      <c r="E138" s="38"/>
      <c r="F138" s="193" t="s">
        <v>211</v>
      </c>
      <c r="G138" s="38"/>
      <c r="H138" s="38"/>
      <c r="I138" s="194"/>
      <c r="J138" s="38"/>
      <c r="K138" s="38"/>
      <c r="L138" s="41"/>
      <c r="M138" s="195"/>
      <c r="N138" s="196"/>
      <c r="O138" s="67"/>
      <c r="P138" s="67"/>
      <c r="Q138" s="67"/>
      <c r="R138" s="67"/>
      <c r="S138" s="67"/>
      <c r="T138" s="68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147</v>
      </c>
      <c r="AU138" s="19" t="s">
        <v>87</v>
      </c>
    </row>
    <row r="139" spans="1:65" s="13" customFormat="1">
      <c r="B139" s="197"/>
      <c r="C139" s="198"/>
      <c r="D139" s="192" t="s">
        <v>148</v>
      </c>
      <c r="E139" s="199" t="s">
        <v>40</v>
      </c>
      <c r="F139" s="200" t="s">
        <v>434</v>
      </c>
      <c r="G139" s="198"/>
      <c r="H139" s="199" t="s">
        <v>40</v>
      </c>
      <c r="I139" s="201"/>
      <c r="J139" s="198"/>
      <c r="K139" s="198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148</v>
      </c>
      <c r="AU139" s="206" t="s">
        <v>87</v>
      </c>
      <c r="AV139" s="13" t="s">
        <v>85</v>
      </c>
      <c r="AW139" s="13" t="s">
        <v>38</v>
      </c>
      <c r="AX139" s="13" t="s">
        <v>78</v>
      </c>
      <c r="AY139" s="206" t="s">
        <v>140</v>
      </c>
    </row>
    <row r="140" spans="1:65" s="14" customFormat="1">
      <c r="B140" s="207"/>
      <c r="C140" s="208"/>
      <c r="D140" s="192" t="s">
        <v>148</v>
      </c>
      <c r="E140" s="209" t="s">
        <v>40</v>
      </c>
      <c r="F140" s="210" t="s">
        <v>85</v>
      </c>
      <c r="G140" s="208"/>
      <c r="H140" s="211">
        <v>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148</v>
      </c>
      <c r="AU140" s="217" t="s">
        <v>87</v>
      </c>
      <c r="AV140" s="14" t="s">
        <v>87</v>
      </c>
      <c r="AW140" s="14" t="s">
        <v>38</v>
      </c>
      <c r="AX140" s="14" t="s">
        <v>85</v>
      </c>
      <c r="AY140" s="217" t="s">
        <v>140</v>
      </c>
    </row>
    <row r="141" spans="1:65" s="2" customFormat="1" ht="16.5" customHeight="1">
      <c r="A141" s="36"/>
      <c r="B141" s="37"/>
      <c r="C141" s="179" t="s">
        <v>214</v>
      </c>
      <c r="D141" s="179" t="s">
        <v>141</v>
      </c>
      <c r="E141" s="180" t="s">
        <v>215</v>
      </c>
      <c r="F141" s="181" t="s">
        <v>216</v>
      </c>
      <c r="G141" s="182" t="s">
        <v>144</v>
      </c>
      <c r="H141" s="183">
        <v>1</v>
      </c>
      <c r="I141" s="184"/>
      <c r="J141" s="185">
        <f>ROUND(I141*H141,2)</f>
        <v>0</v>
      </c>
      <c r="K141" s="181" t="s">
        <v>40</v>
      </c>
      <c r="L141" s="41"/>
      <c r="M141" s="186" t="s">
        <v>40</v>
      </c>
      <c r="N141" s="187" t="s">
        <v>51</v>
      </c>
      <c r="O141" s="67"/>
      <c r="P141" s="188">
        <f>O141*H141</f>
        <v>0</v>
      </c>
      <c r="Q141" s="188">
        <v>0.6</v>
      </c>
      <c r="R141" s="188">
        <f>Q141*H141</f>
        <v>0.6</v>
      </c>
      <c r="S141" s="188">
        <v>0</v>
      </c>
      <c r="T141" s="18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0" t="s">
        <v>180</v>
      </c>
      <c r="AT141" s="190" t="s">
        <v>141</v>
      </c>
      <c r="AU141" s="190" t="s">
        <v>87</v>
      </c>
      <c r="AY141" s="19" t="s">
        <v>140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9" t="s">
        <v>145</v>
      </c>
      <c r="BK141" s="191">
        <f>ROUND(I141*H141,2)</f>
        <v>0</v>
      </c>
      <c r="BL141" s="19" t="s">
        <v>180</v>
      </c>
      <c r="BM141" s="190" t="s">
        <v>217</v>
      </c>
    </row>
    <row r="142" spans="1:65" s="2" customFormat="1">
      <c r="A142" s="36"/>
      <c r="B142" s="37"/>
      <c r="C142" s="38"/>
      <c r="D142" s="192" t="s">
        <v>147</v>
      </c>
      <c r="E142" s="38"/>
      <c r="F142" s="193" t="s">
        <v>216</v>
      </c>
      <c r="G142" s="38"/>
      <c r="H142" s="38"/>
      <c r="I142" s="194"/>
      <c r="J142" s="38"/>
      <c r="K142" s="38"/>
      <c r="L142" s="41"/>
      <c r="M142" s="195"/>
      <c r="N142" s="196"/>
      <c r="O142" s="67"/>
      <c r="P142" s="67"/>
      <c r="Q142" s="67"/>
      <c r="R142" s="67"/>
      <c r="S142" s="67"/>
      <c r="T142" s="6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147</v>
      </c>
      <c r="AU142" s="19" t="s">
        <v>87</v>
      </c>
    </row>
    <row r="143" spans="1:65" s="13" customFormat="1">
      <c r="B143" s="197"/>
      <c r="C143" s="198"/>
      <c r="D143" s="192" t="s">
        <v>148</v>
      </c>
      <c r="E143" s="199" t="s">
        <v>40</v>
      </c>
      <c r="F143" s="200" t="s">
        <v>218</v>
      </c>
      <c r="G143" s="198"/>
      <c r="H143" s="199" t="s">
        <v>40</v>
      </c>
      <c r="I143" s="201"/>
      <c r="J143" s="198"/>
      <c r="K143" s="198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148</v>
      </c>
      <c r="AU143" s="206" t="s">
        <v>87</v>
      </c>
      <c r="AV143" s="13" t="s">
        <v>85</v>
      </c>
      <c r="AW143" s="13" t="s">
        <v>38</v>
      </c>
      <c r="AX143" s="13" t="s">
        <v>78</v>
      </c>
      <c r="AY143" s="206" t="s">
        <v>140</v>
      </c>
    </row>
    <row r="144" spans="1:65" s="13" customFormat="1">
      <c r="B144" s="197"/>
      <c r="C144" s="198"/>
      <c r="D144" s="192" t="s">
        <v>148</v>
      </c>
      <c r="E144" s="199" t="s">
        <v>40</v>
      </c>
      <c r="F144" s="200" t="s">
        <v>435</v>
      </c>
      <c r="G144" s="198"/>
      <c r="H144" s="199" t="s">
        <v>40</v>
      </c>
      <c r="I144" s="201"/>
      <c r="J144" s="198"/>
      <c r="K144" s="198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148</v>
      </c>
      <c r="AU144" s="206" t="s">
        <v>87</v>
      </c>
      <c r="AV144" s="13" t="s">
        <v>85</v>
      </c>
      <c r="AW144" s="13" t="s">
        <v>38</v>
      </c>
      <c r="AX144" s="13" t="s">
        <v>78</v>
      </c>
      <c r="AY144" s="206" t="s">
        <v>140</v>
      </c>
    </row>
    <row r="145" spans="1:65" s="13" customFormat="1">
      <c r="B145" s="197"/>
      <c r="C145" s="198"/>
      <c r="D145" s="192" t="s">
        <v>148</v>
      </c>
      <c r="E145" s="199" t="s">
        <v>40</v>
      </c>
      <c r="F145" s="200" t="s">
        <v>220</v>
      </c>
      <c r="G145" s="198"/>
      <c r="H145" s="199" t="s">
        <v>40</v>
      </c>
      <c r="I145" s="201"/>
      <c r="J145" s="198"/>
      <c r="K145" s="198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148</v>
      </c>
      <c r="AU145" s="206" t="s">
        <v>87</v>
      </c>
      <c r="AV145" s="13" t="s">
        <v>85</v>
      </c>
      <c r="AW145" s="13" t="s">
        <v>38</v>
      </c>
      <c r="AX145" s="13" t="s">
        <v>78</v>
      </c>
      <c r="AY145" s="206" t="s">
        <v>140</v>
      </c>
    </row>
    <row r="146" spans="1:65" s="14" customFormat="1">
      <c r="B146" s="207"/>
      <c r="C146" s="208"/>
      <c r="D146" s="192" t="s">
        <v>148</v>
      </c>
      <c r="E146" s="209" t="s">
        <v>40</v>
      </c>
      <c r="F146" s="210" t="s">
        <v>85</v>
      </c>
      <c r="G146" s="208"/>
      <c r="H146" s="211">
        <v>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148</v>
      </c>
      <c r="AU146" s="217" t="s">
        <v>87</v>
      </c>
      <c r="AV146" s="14" t="s">
        <v>87</v>
      </c>
      <c r="AW146" s="14" t="s">
        <v>38</v>
      </c>
      <c r="AX146" s="14" t="s">
        <v>85</v>
      </c>
      <c r="AY146" s="217" t="s">
        <v>140</v>
      </c>
    </row>
    <row r="147" spans="1:65" s="2" customFormat="1" ht="16.5" customHeight="1">
      <c r="A147" s="36"/>
      <c r="B147" s="37"/>
      <c r="C147" s="179" t="s">
        <v>221</v>
      </c>
      <c r="D147" s="179" t="s">
        <v>141</v>
      </c>
      <c r="E147" s="180" t="s">
        <v>222</v>
      </c>
      <c r="F147" s="181" t="s">
        <v>223</v>
      </c>
      <c r="G147" s="182" t="s">
        <v>144</v>
      </c>
      <c r="H147" s="183">
        <v>1</v>
      </c>
      <c r="I147" s="184"/>
      <c r="J147" s="185">
        <f>ROUND(I147*H147,2)</f>
        <v>0</v>
      </c>
      <c r="K147" s="181" t="s">
        <v>40</v>
      </c>
      <c r="L147" s="41"/>
      <c r="M147" s="186" t="s">
        <v>40</v>
      </c>
      <c r="N147" s="187" t="s">
        <v>51</v>
      </c>
      <c r="O147" s="67"/>
      <c r="P147" s="188">
        <f>O147*H147</f>
        <v>0</v>
      </c>
      <c r="Q147" s="188">
        <v>0.6</v>
      </c>
      <c r="R147" s="188">
        <f>Q147*H147</f>
        <v>0.6</v>
      </c>
      <c r="S147" s="188">
        <v>0</v>
      </c>
      <c r="T147" s="18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0" t="s">
        <v>180</v>
      </c>
      <c r="AT147" s="190" t="s">
        <v>141</v>
      </c>
      <c r="AU147" s="190" t="s">
        <v>87</v>
      </c>
      <c r="AY147" s="19" t="s">
        <v>140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9" t="s">
        <v>145</v>
      </c>
      <c r="BK147" s="191">
        <f>ROUND(I147*H147,2)</f>
        <v>0</v>
      </c>
      <c r="BL147" s="19" t="s">
        <v>180</v>
      </c>
      <c r="BM147" s="190" t="s">
        <v>224</v>
      </c>
    </row>
    <row r="148" spans="1:65" s="2" customFormat="1">
      <c r="A148" s="36"/>
      <c r="B148" s="37"/>
      <c r="C148" s="38"/>
      <c r="D148" s="192" t="s">
        <v>147</v>
      </c>
      <c r="E148" s="38"/>
      <c r="F148" s="193" t="s">
        <v>223</v>
      </c>
      <c r="G148" s="38"/>
      <c r="H148" s="38"/>
      <c r="I148" s="194"/>
      <c r="J148" s="38"/>
      <c r="K148" s="38"/>
      <c r="L148" s="41"/>
      <c r="M148" s="195"/>
      <c r="N148" s="196"/>
      <c r="O148" s="67"/>
      <c r="P148" s="67"/>
      <c r="Q148" s="67"/>
      <c r="R148" s="67"/>
      <c r="S148" s="67"/>
      <c r="T148" s="68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147</v>
      </c>
      <c r="AU148" s="19" t="s">
        <v>87</v>
      </c>
    </row>
    <row r="149" spans="1:65" s="13" customFormat="1">
      <c r="B149" s="197"/>
      <c r="C149" s="198"/>
      <c r="D149" s="192" t="s">
        <v>148</v>
      </c>
      <c r="E149" s="199" t="s">
        <v>40</v>
      </c>
      <c r="F149" s="200" t="s">
        <v>436</v>
      </c>
      <c r="G149" s="198"/>
      <c r="H149" s="199" t="s">
        <v>40</v>
      </c>
      <c r="I149" s="201"/>
      <c r="J149" s="198"/>
      <c r="K149" s="198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148</v>
      </c>
      <c r="AU149" s="206" t="s">
        <v>87</v>
      </c>
      <c r="AV149" s="13" t="s">
        <v>85</v>
      </c>
      <c r="AW149" s="13" t="s">
        <v>38</v>
      </c>
      <c r="AX149" s="13" t="s">
        <v>78</v>
      </c>
      <c r="AY149" s="206" t="s">
        <v>140</v>
      </c>
    </row>
    <row r="150" spans="1:65" s="14" customFormat="1">
      <c r="B150" s="207"/>
      <c r="C150" s="208"/>
      <c r="D150" s="192" t="s">
        <v>148</v>
      </c>
      <c r="E150" s="209" t="s">
        <v>40</v>
      </c>
      <c r="F150" s="210" t="s">
        <v>85</v>
      </c>
      <c r="G150" s="208"/>
      <c r="H150" s="211">
        <v>1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148</v>
      </c>
      <c r="AU150" s="217" t="s">
        <v>87</v>
      </c>
      <c r="AV150" s="14" t="s">
        <v>87</v>
      </c>
      <c r="AW150" s="14" t="s">
        <v>38</v>
      </c>
      <c r="AX150" s="14" t="s">
        <v>85</v>
      </c>
      <c r="AY150" s="217" t="s">
        <v>140</v>
      </c>
    </row>
    <row r="151" spans="1:65" s="2" customFormat="1" ht="16.5" customHeight="1">
      <c r="A151" s="36"/>
      <c r="B151" s="37"/>
      <c r="C151" s="179" t="s">
        <v>226</v>
      </c>
      <c r="D151" s="179" t="s">
        <v>141</v>
      </c>
      <c r="E151" s="180" t="s">
        <v>227</v>
      </c>
      <c r="F151" s="181" t="s">
        <v>228</v>
      </c>
      <c r="G151" s="182" t="s">
        <v>144</v>
      </c>
      <c r="H151" s="183">
        <v>1</v>
      </c>
      <c r="I151" s="184"/>
      <c r="J151" s="185">
        <f>ROUND(I151*H151,2)</f>
        <v>0</v>
      </c>
      <c r="K151" s="181" t="s">
        <v>40</v>
      </c>
      <c r="L151" s="41"/>
      <c r="M151" s="186" t="s">
        <v>40</v>
      </c>
      <c r="N151" s="187" t="s">
        <v>51</v>
      </c>
      <c r="O151" s="67"/>
      <c r="P151" s="188">
        <f>O151*H151</f>
        <v>0</v>
      </c>
      <c r="Q151" s="188">
        <v>7.0000000000000001E-3</v>
      </c>
      <c r="R151" s="188">
        <f>Q151*H151</f>
        <v>7.0000000000000001E-3</v>
      </c>
      <c r="S151" s="188">
        <v>0</v>
      </c>
      <c r="T151" s="18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0" t="s">
        <v>180</v>
      </c>
      <c r="AT151" s="190" t="s">
        <v>141</v>
      </c>
      <c r="AU151" s="190" t="s">
        <v>87</v>
      </c>
      <c r="AY151" s="19" t="s">
        <v>140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9" t="s">
        <v>145</v>
      </c>
      <c r="BK151" s="191">
        <f>ROUND(I151*H151,2)</f>
        <v>0</v>
      </c>
      <c r="BL151" s="19" t="s">
        <v>180</v>
      </c>
      <c r="BM151" s="190" t="s">
        <v>229</v>
      </c>
    </row>
    <row r="152" spans="1:65" s="2" customFormat="1">
      <c r="A152" s="36"/>
      <c r="B152" s="37"/>
      <c r="C152" s="38"/>
      <c r="D152" s="192" t="s">
        <v>147</v>
      </c>
      <c r="E152" s="38"/>
      <c r="F152" s="193" t="s">
        <v>228</v>
      </c>
      <c r="G152" s="38"/>
      <c r="H152" s="38"/>
      <c r="I152" s="194"/>
      <c r="J152" s="38"/>
      <c r="K152" s="38"/>
      <c r="L152" s="41"/>
      <c r="M152" s="195"/>
      <c r="N152" s="196"/>
      <c r="O152" s="67"/>
      <c r="P152" s="67"/>
      <c r="Q152" s="67"/>
      <c r="R152" s="67"/>
      <c r="S152" s="67"/>
      <c r="T152" s="6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147</v>
      </c>
      <c r="AU152" s="19" t="s">
        <v>87</v>
      </c>
    </row>
    <row r="153" spans="1:65" s="13" customFormat="1">
      <c r="B153" s="197"/>
      <c r="C153" s="198"/>
      <c r="D153" s="192" t="s">
        <v>148</v>
      </c>
      <c r="E153" s="199" t="s">
        <v>40</v>
      </c>
      <c r="F153" s="200" t="s">
        <v>437</v>
      </c>
      <c r="G153" s="198"/>
      <c r="H153" s="199" t="s">
        <v>40</v>
      </c>
      <c r="I153" s="201"/>
      <c r="J153" s="198"/>
      <c r="K153" s="198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148</v>
      </c>
      <c r="AU153" s="206" t="s">
        <v>87</v>
      </c>
      <c r="AV153" s="13" t="s">
        <v>85</v>
      </c>
      <c r="AW153" s="13" t="s">
        <v>38</v>
      </c>
      <c r="AX153" s="13" t="s">
        <v>78</v>
      </c>
      <c r="AY153" s="206" t="s">
        <v>140</v>
      </c>
    </row>
    <row r="154" spans="1:65" s="14" customFormat="1">
      <c r="B154" s="207"/>
      <c r="C154" s="208"/>
      <c r="D154" s="192" t="s">
        <v>148</v>
      </c>
      <c r="E154" s="209" t="s">
        <v>40</v>
      </c>
      <c r="F154" s="210" t="s">
        <v>85</v>
      </c>
      <c r="G154" s="208"/>
      <c r="H154" s="211">
        <v>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148</v>
      </c>
      <c r="AU154" s="217" t="s">
        <v>87</v>
      </c>
      <c r="AV154" s="14" t="s">
        <v>87</v>
      </c>
      <c r="AW154" s="14" t="s">
        <v>38</v>
      </c>
      <c r="AX154" s="14" t="s">
        <v>85</v>
      </c>
      <c r="AY154" s="217" t="s">
        <v>140</v>
      </c>
    </row>
    <row r="155" spans="1:65" s="2" customFormat="1" ht="16.5" customHeight="1">
      <c r="A155" s="36"/>
      <c r="B155" s="37"/>
      <c r="C155" s="179" t="s">
        <v>231</v>
      </c>
      <c r="D155" s="179" t="s">
        <v>141</v>
      </c>
      <c r="E155" s="180" t="s">
        <v>232</v>
      </c>
      <c r="F155" s="181" t="s">
        <v>233</v>
      </c>
      <c r="G155" s="182" t="s">
        <v>144</v>
      </c>
      <c r="H155" s="183">
        <v>1</v>
      </c>
      <c r="I155" s="184"/>
      <c r="J155" s="185">
        <f>ROUND(I155*H155,2)</f>
        <v>0</v>
      </c>
      <c r="K155" s="181" t="s">
        <v>40</v>
      </c>
      <c r="L155" s="41"/>
      <c r="M155" s="186" t="s">
        <v>40</v>
      </c>
      <c r="N155" s="187" t="s">
        <v>51</v>
      </c>
      <c r="O155" s="67"/>
      <c r="P155" s="188">
        <f>O155*H155</f>
        <v>0</v>
      </c>
      <c r="Q155" s="188">
        <v>0.32100000000000001</v>
      </c>
      <c r="R155" s="188">
        <f>Q155*H155</f>
        <v>0.32100000000000001</v>
      </c>
      <c r="S155" s="188">
        <v>0</v>
      </c>
      <c r="T155" s="18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0" t="s">
        <v>180</v>
      </c>
      <c r="AT155" s="190" t="s">
        <v>141</v>
      </c>
      <c r="AU155" s="190" t="s">
        <v>87</v>
      </c>
      <c r="AY155" s="19" t="s">
        <v>140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9" t="s">
        <v>145</v>
      </c>
      <c r="BK155" s="191">
        <f>ROUND(I155*H155,2)</f>
        <v>0</v>
      </c>
      <c r="BL155" s="19" t="s">
        <v>180</v>
      </c>
      <c r="BM155" s="190" t="s">
        <v>234</v>
      </c>
    </row>
    <row r="156" spans="1:65" s="2" customFormat="1">
      <c r="A156" s="36"/>
      <c r="B156" s="37"/>
      <c r="C156" s="38"/>
      <c r="D156" s="192" t="s">
        <v>147</v>
      </c>
      <c r="E156" s="38"/>
      <c r="F156" s="193" t="s">
        <v>233</v>
      </c>
      <c r="G156" s="38"/>
      <c r="H156" s="38"/>
      <c r="I156" s="194"/>
      <c r="J156" s="38"/>
      <c r="K156" s="38"/>
      <c r="L156" s="41"/>
      <c r="M156" s="195"/>
      <c r="N156" s="196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147</v>
      </c>
      <c r="AU156" s="19" t="s">
        <v>87</v>
      </c>
    </row>
    <row r="157" spans="1:65" s="13" customFormat="1" ht="22.5">
      <c r="B157" s="197"/>
      <c r="C157" s="198"/>
      <c r="D157" s="192" t="s">
        <v>148</v>
      </c>
      <c r="E157" s="199" t="s">
        <v>40</v>
      </c>
      <c r="F157" s="200" t="s">
        <v>438</v>
      </c>
      <c r="G157" s="198"/>
      <c r="H157" s="199" t="s">
        <v>40</v>
      </c>
      <c r="I157" s="201"/>
      <c r="J157" s="198"/>
      <c r="K157" s="198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148</v>
      </c>
      <c r="AU157" s="206" t="s">
        <v>87</v>
      </c>
      <c r="AV157" s="13" t="s">
        <v>85</v>
      </c>
      <c r="AW157" s="13" t="s">
        <v>38</v>
      </c>
      <c r="AX157" s="13" t="s">
        <v>78</v>
      </c>
      <c r="AY157" s="206" t="s">
        <v>140</v>
      </c>
    </row>
    <row r="158" spans="1:65" s="13" customFormat="1">
      <c r="B158" s="197"/>
      <c r="C158" s="198"/>
      <c r="D158" s="192" t="s">
        <v>148</v>
      </c>
      <c r="E158" s="199" t="s">
        <v>40</v>
      </c>
      <c r="F158" s="200" t="s">
        <v>439</v>
      </c>
      <c r="G158" s="198"/>
      <c r="H158" s="199" t="s">
        <v>40</v>
      </c>
      <c r="I158" s="201"/>
      <c r="J158" s="198"/>
      <c r="K158" s="198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148</v>
      </c>
      <c r="AU158" s="206" t="s">
        <v>87</v>
      </c>
      <c r="AV158" s="13" t="s">
        <v>85</v>
      </c>
      <c r="AW158" s="13" t="s">
        <v>38</v>
      </c>
      <c r="AX158" s="13" t="s">
        <v>78</v>
      </c>
      <c r="AY158" s="206" t="s">
        <v>140</v>
      </c>
    </row>
    <row r="159" spans="1:65" s="14" customFormat="1">
      <c r="B159" s="207"/>
      <c r="C159" s="208"/>
      <c r="D159" s="192" t="s">
        <v>148</v>
      </c>
      <c r="E159" s="209" t="s">
        <v>40</v>
      </c>
      <c r="F159" s="210" t="s">
        <v>85</v>
      </c>
      <c r="G159" s="208"/>
      <c r="H159" s="211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148</v>
      </c>
      <c r="AU159" s="217" t="s">
        <v>87</v>
      </c>
      <c r="AV159" s="14" t="s">
        <v>87</v>
      </c>
      <c r="AW159" s="14" t="s">
        <v>38</v>
      </c>
      <c r="AX159" s="14" t="s">
        <v>85</v>
      </c>
      <c r="AY159" s="217" t="s">
        <v>140</v>
      </c>
    </row>
    <row r="160" spans="1:65" s="2" customFormat="1" ht="16.5" customHeight="1">
      <c r="A160" s="36"/>
      <c r="B160" s="37"/>
      <c r="C160" s="179" t="s">
        <v>8</v>
      </c>
      <c r="D160" s="179" t="s">
        <v>141</v>
      </c>
      <c r="E160" s="180" t="s">
        <v>237</v>
      </c>
      <c r="F160" s="181" t="s">
        <v>238</v>
      </c>
      <c r="G160" s="182" t="s">
        <v>144</v>
      </c>
      <c r="H160" s="183">
        <v>1</v>
      </c>
      <c r="I160" s="184"/>
      <c r="J160" s="185">
        <f>ROUND(I160*H160,2)</f>
        <v>0</v>
      </c>
      <c r="K160" s="181" t="s">
        <v>40</v>
      </c>
      <c r="L160" s="41"/>
      <c r="M160" s="186" t="s">
        <v>40</v>
      </c>
      <c r="N160" s="187" t="s">
        <v>51</v>
      </c>
      <c r="O160" s="67"/>
      <c r="P160" s="188">
        <f>O160*H160</f>
        <v>0</v>
      </c>
      <c r="Q160" s="188">
        <v>0.6</v>
      </c>
      <c r="R160" s="188">
        <f>Q160*H160</f>
        <v>0.6</v>
      </c>
      <c r="S160" s="188">
        <v>0</v>
      </c>
      <c r="T160" s="18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0" t="s">
        <v>180</v>
      </c>
      <c r="AT160" s="190" t="s">
        <v>141</v>
      </c>
      <c r="AU160" s="190" t="s">
        <v>87</v>
      </c>
      <c r="AY160" s="19" t="s">
        <v>140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9" t="s">
        <v>145</v>
      </c>
      <c r="BK160" s="191">
        <f>ROUND(I160*H160,2)</f>
        <v>0</v>
      </c>
      <c r="BL160" s="19" t="s">
        <v>180</v>
      </c>
      <c r="BM160" s="190" t="s">
        <v>239</v>
      </c>
    </row>
    <row r="161" spans="1:65" s="2" customFormat="1">
      <c r="A161" s="36"/>
      <c r="B161" s="37"/>
      <c r="C161" s="38"/>
      <c r="D161" s="192" t="s">
        <v>147</v>
      </c>
      <c r="E161" s="38"/>
      <c r="F161" s="193" t="s">
        <v>240</v>
      </c>
      <c r="G161" s="38"/>
      <c r="H161" s="38"/>
      <c r="I161" s="194"/>
      <c r="J161" s="38"/>
      <c r="K161" s="38"/>
      <c r="L161" s="41"/>
      <c r="M161" s="195"/>
      <c r="N161" s="196"/>
      <c r="O161" s="67"/>
      <c r="P161" s="67"/>
      <c r="Q161" s="67"/>
      <c r="R161" s="67"/>
      <c r="S161" s="67"/>
      <c r="T161" s="68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147</v>
      </c>
      <c r="AU161" s="19" t="s">
        <v>87</v>
      </c>
    </row>
    <row r="162" spans="1:65" s="13" customFormat="1" ht="22.5">
      <c r="B162" s="197"/>
      <c r="C162" s="198"/>
      <c r="D162" s="192" t="s">
        <v>148</v>
      </c>
      <c r="E162" s="199" t="s">
        <v>40</v>
      </c>
      <c r="F162" s="200" t="s">
        <v>241</v>
      </c>
      <c r="G162" s="198"/>
      <c r="H162" s="199" t="s">
        <v>40</v>
      </c>
      <c r="I162" s="201"/>
      <c r="J162" s="198"/>
      <c r="K162" s="198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148</v>
      </c>
      <c r="AU162" s="206" t="s">
        <v>87</v>
      </c>
      <c r="AV162" s="13" t="s">
        <v>85</v>
      </c>
      <c r="AW162" s="13" t="s">
        <v>38</v>
      </c>
      <c r="AX162" s="13" t="s">
        <v>78</v>
      </c>
      <c r="AY162" s="206" t="s">
        <v>140</v>
      </c>
    </row>
    <row r="163" spans="1:65" s="14" customFormat="1">
      <c r="B163" s="207"/>
      <c r="C163" s="208"/>
      <c r="D163" s="192" t="s">
        <v>148</v>
      </c>
      <c r="E163" s="209" t="s">
        <v>40</v>
      </c>
      <c r="F163" s="210" t="s">
        <v>85</v>
      </c>
      <c r="G163" s="208"/>
      <c r="H163" s="211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148</v>
      </c>
      <c r="AU163" s="217" t="s">
        <v>87</v>
      </c>
      <c r="AV163" s="14" t="s">
        <v>87</v>
      </c>
      <c r="AW163" s="14" t="s">
        <v>38</v>
      </c>
      <c r="AX163" s="14" t="s">
        <v>85</v>
      </c>
      <c r="AY163" s="217" t="s">
        <v>140</v>
      </c>
    </row>
    <row r="164" spans="1:65" s="2" customFormat="1" ht="16.5" customHeight="1">
      <c r="A164" s="36"/>
      <c r="B164" s="37"/>
      <c r="C164" s="179" t="s">
        <v>180</v>
      </c>
      <c r="D164" s="179" t="s">
        <v>141</v>
      </c>
      <c r="E164" s="180" t="s">
        <v>242</v>
      </c>
      <c r="F164" s="181" t="s">
        <v>243</v>
      </c>
      <c r="G164" s="182" t="s">
        <v>244</v>
      </c>
      <c r="H164" s="183">
        <v>45.8</v>
      </c>
      <c r="I164" s="184"/>
      <c r="J164" s="185">
        <f>ROUND(I164*H164,2)</f>
        <v>0</v>
      </c>
      <c r="K164" s="181" t="s">
        <v>194</v>
      </c>
      <c r="L164" s="41"/>
      <c r="M164" s="186" t="s">
        <v>40</v>
      </c>
      <c r="N164" s="187" t="s">
        <v>51</v>
      </c>
      <c r="O164" s="67"/>
      <c r="P164" s="188">
        <f>O164*H164</f>
        <v>0</v>
      </c>
      <c r="Q164" s="188">
        <v>6.9999999999999994E-5</v>
      </c>
      <c r="R164" s="188">
        <f>Q164*H164</f>
        <v>3.2059999999999996E-3</v>
      </c>
      <c r="S164" s="188">
        <v>0</v>
      </c>
      <c r="T164" s="18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0" t="s">
        <v>180</v>
      </c>
      <c r="AT164" s="190" t="s">
        <v>141</v>
      </c>
      <c r="AU164" s="190" t="s">
        <v>87</v>
      </c>
      <c r="AY164" s="19" t="s">
        <v>140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9" t="s">
        <v>145</v>
      </c>
      <c r="BK164" s="191">
        <f>ROUND(I164*H164,2)</f>
        <v>0</v>
      </c>
      <c r="BL164" s="19" t="s">
        <v>180</v>
      </c>
      <c r="BM164" s="190" t="s">
        <v>245</v>
      </c>
    </row>
    <row r="165" spans="1:65" s="2" customFormat="1">
      <c r="A165" s="36"/>
      <c r="B165" s="37"/>
      <c r="C165" s="38"/>
      <c r="D165" s="192" t="s">
        <v>147</v>
      </c>
      <c r="E165" s="38"/>
      <c r="F165" s="193" t="s">
        <v>246</v>
      </c>
      <c r="G165" s="38"/>
      <c r="H165" s="38"/>
      <c r="I165" s="194"/>
      <c r="J165" s="38"/>
      <c r="K165" s="38"/>
      <c r="L165" s="41"/>
      <c r="M165" s="195"/>
      <c r="N165" s="196"/>
      <c r="O165" s="67"/>
      <c r="P165" s="67"/>
      <c r="Q165" s="67"/>
      <c r="R165" s="67"/>
      <c r="S165" s="67"/>
      <c r="T165" s="68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147</v>
      </c>
      <c r="AU165" s="19" t="s">
        <v>87</v>
      </c>
    </row>
    <row r="166" spans="1:65" s="2" customFormat="1">
      <c r="A166" s="36"/>
      <c r="B166" s="37"/>
      <c r="C166" s="38"/>
      <c r="D166" s="220" t="s">
        <v>197</v>
      </c>
      <c r="E166" s="38"/>
      <c r="F166" s="221" t="s">
        <v>247</v>
      </c>
      <c r="G166" s="38"/>
      <c r="H166" s="38"/>
      <c r="I166" s="194"/>
      <c r="J166" s="38"/>
      <c r="K166" s="38"/>
      <c r="L166" s="41"/>
      <c r="M166" s="195"/>
      <c r="N166" s="196"/>
      <c r="O166" s="67"/>
      <c r="P166" s="67"/>
      <c r="Q166" s="67"/>
      <c r="R166" s="67"/>
      <c r="S166" s="67"/>
      <c r="T166" s="68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87</v>
      </c>
    </row>
    <row r="167" spans="1:65" s="13" customFormat="1">
      <c r="B167" s="197"/>
      <c r="C167" s="198"/>
      <c r="D167" s="192" t="s">
        <v>148</v>
      </c>
      <c r="E167" s="199" t="s">
        <v>40</v>
      </c>
      <c r="F167" s="200" t="s">
        <v>248</v>
      </c>
      <c r="G167" s="198"/>
      <c r="H167" s="199" t="s">
        <v>40</v>
      </c>
      <c r="I167" s="201"/>
      <c r="J167" s="198"/>
      <c r="K167" s="198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148</v>
      </c>
      <c r="AU167" s="206" t="s">
        <v>87</v>
      </c>
      <c r="AV167" s="13" t="s">
        <v>85</v>
      </c>
      <c r="AW167" s="13" t="s">
        <v>38</v>
      </c>
      <c r="AX167" s="13" t="s">
        <v>78</v>
      </c>
      <c r="AY167" s="206" t="s">
        <v>140</v>
      </c>
    </row>
    <row r="168" spans="1:65" s="14" customFormat="1">
      <c r="B168" s="207"/>
      <c r="C168" s="208"/>
      <c r="D168" s="192" t="s">
        <v>148</v>
      </c>
      <c r="E168" s="209" t="s">
        <v>40</v>
      </c>
      <c r="F168" s="210" t="s">
        <v>249</v>
      </c>
      <c r="G168" s="208"/>
      <c r="H168" s="211">
        <v>6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148</v>
      </c>
      <c r="AU168" s="217" t="s">
        <v>87</v>
      </c>
      <c r="AV168" s="14" t="s">
        <v>87</v>
      </c>
      <c r="AW168" s="14" t="s">
        <v>38</v>
      </c>
      <c r="AX168" s="14" t="s">
        <v>78</v>
      </c>
      <c r="AY168" s="217" t="s">
        <v>140</v>
      </c>
    </row>
    <row r="169" spans="1:65" s="13" customFormat="1">
      <c r="B169" s="197"/>
      <c r="C169" s="198"/>
      <c r="D169" s="192" t="s">
        <v>148</v>
      </c>
      <c r="E169" s="199" t="s">
        <v>40</v>
      </c>
      <c r="F169" s="200" t="s">
        <v>440</v>
      </c>
      <c r="G169" s="198"/>
      <c r="H169" s="199" t="s">
        <v>40</v>
      </c>
      <c r="I169" s="201"/>
      <c r="J169" s="198"/>
      <c r="K169" s="198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148</v>
      </c>
      <c r="AU169" s="206" t="s">
        <v>87</v>
      </c>
      <c r="AV169" s="13" t="s">
        <v>85</v>
      </c>
      <c r="AW169" s="13" t="s">
        <v>38</v>
      </c>
      <c r="AX169" s="13" t="s">
        <v>78</v>
      </c>
      <c r="AY169" s="206" t="s">
        <v>140</v>
      </c>
    </row>
    <row r="170" spans="1:65" s="13" customFormat="1">
      <c r="B170" s="197"/>
      <c r="C170" s="198"/>
      <c r="D170" s="192" t="s">
        <v>148</v>
      </c>
      <c r="E170" s="199" t="s">
        <v>40</v>
      </c>
      <c r="F170" s="200" t="s">
        <v>441</v>
      </c>
      <c r="G170" s="198"/>
      <c r="H170" s="199" t="s">
        <v>40</v>
      </c>
      <c r="I170" s="201"/>
      <c r="J170" s="198"/>
      <c r="K170" s="198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148</v>
      </c>
      <c r="AU170" s="206" t="s">
        <v>87</v>
      </c>
      <c r="AV170" s="13" t="s">
        <v>85</v>
      </c>
      <c r="AW170" s="13" t="s">
        <v>38</v>
      </c>
      <c r="AX170" s="13" t="s">
        <v>78</v>
      </c>
      <c r="AY170" s="206" t="s">
        <v>140</v>
      </c>
    </row>
    <row r="171" spans="1:65" s="14" customFormat="1">
      <c r="B171" s="207"/>
      <c r="C171" s="208"/>
      <c r="D171" s="192" t="s">
        <v>148</v>
      </c>
      <c r="E171" s="209" t="s">
        <v>40</v>
      </c>
      <c r="F171" s="210" t="s">
        <v>252</v>
      </c>
      <c r="G171" s="208"/>
      <c r="H171" s="211">
        <v>5.6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148</v>
      </c>
      <c r="AU171" s="217" t="s">
        <v>87</v>
      </c>
      <c r="AV171" s="14" t="s">
        <v>87</v>
      </c>
      <c r="AW171" s="14" t="s">
        <v>38</v>
      </c>
      <c r="AX171" s="14" t="s">
        <v>78</v>
      </c>
      <c r="AY171" s="217" t="s">
        <v>140</v>
      </c>
    </row>
    <row r="172" spans="1:65" s="13" customFormat="1">
      <c r="B172" s="197"/>
      <c r="C172" s="198"/>
      <c r="D172" s="192" t="s">
        <v>148</v>
      </c>
      <c r="E172" s="199" t="s">
        <v>40</v>
      </c>
      <c r="F172" s="200" t="s">
        <v>253</v>
      </c>
      <c r="G172" s="198"/>
      <c r="H172" s="199" t="s">
        <v>40</v>
      </c>
      <c r="I172" s="201"/>
      <c r="J172" s="198"/>
      <c r="K172" s="198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148</v>
      </c>
      <c r="AU172" s="206" t="s">
        <v>87</v>
      </c>
      <c r="AV172" s="13" t="s">
        <v>85</v>
      </c>
      <c r="AW172" s="13" t="s">
        <v>38</v>
      </c>
      <c r="AX172" s="13" t="s">
        <v>78</v>
      </c>
      <c r="AY172" s="206" t="s">
        <v>140</v>
      </c>
    </row>
    <row r="173" spans="1:65" s="14" customFormat="1">
      <c r="B173" s="207"/>
      <c r="C173" s="208"/>
      <c r="D173" s="192" t="s">
        <v>148</v>
      </c>
      <c r="E173" s="209" t="s">
        <v>40</v>
      </c>
      <c r="F173" s="210" t="s">
        <v>254</v>
      </c>
      <c r="G173" s="208"/>
      <c r="H173" s="211">
        <v>4.2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148</v>
      </c>
      <c r="AU173" s="217" t="s">
        <v>87</v>
      </c>
      <c r="AV173" s="14" t="s">
        <v>87</v>
      </c>
      <c r="AW173" s="14" t="s">
        <v>38</v>
      </c>
      <c r="AX173" s="14" t="s">
        <v>78</v>
      </c>
      <c r="AY173" s="217" t="s">
        <v>140</v>
      </c>
    </row>
    <row r="174" spans="1:65" s="15" customFormat="1">
      <c r="B174" s="222"/>
      <c r="C174" s="223"/>
      <c r="D174" s="192" t="s">
        <v>148</v>
      </c>
      <c r="E174" s="224" t="s">
        <v>40</v>
      </c>
      <c r="F174" s="225" t="s">
        <v>255</v>
      </c>
      <c r="G174" s="223"/>
      <c r="H174" s="226">
        <v>15.8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148</v>
      </c>
      <c r="AU174" s="232" t="s">
        <v>87</v>
      </c>
      <c r="AV174" s="15" t="s">
        <v>154</v>
      </c>
      <c r="AW174" s="15" t="s">
        <v>38</v>
      </c>
      <c r="AX174" s="15" t="s">
        <v>78</v>
      </c>
      <c r="AY174" s="232" t="s">
        <v>140</v>
      </c>
    </row>
    <row r="175" spans="1:65" s="13" customFormat="1">
      <c r="B175" s="197"/>
      <c r="C175" s="198"/>
      <c r="D175" s="192" t="s">
        <v>148</v>
      </c>
      <c r="E175" s="199" t="s">
        <v>40</v>
      </c>
      <c r="F175" s="200" t="s">
        <v>256</v>
      </c>
      <c r="G175" s="198"/>
      <c r="H175" s="199" t="s">
        <v>40</v>
      </c>
      <c r="I175" s="201"/>
      <c r="J175" s="198"/>
      <c r="K175" s="198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148</v>
      </c>
      <c r="AU175" s="206" t="s">
        <v>87</v>
      </c>
      <c r="AV175" s="13" t="s">
        <v>85</v>
      </c>
      <c r="AW175" s="13" t="s">
        <v>38</v>
      </c>
      <c r="AX175" s="13" t="s">
        <v>78</v>
      </c>
      <c r="AY175" s="206" t="s">
        <v>140</v>
      </c>
    </row>
    <row r="176" spans="1:65" s="14" customFormat="1">
      <c r="B176" s="207"/>
      <c r="C176" s="208"/>
      <c r="D176" s="192" t="s">
        <v>148</v>
      </c>
      <c r="E176" s="209" t="s">
        <v>40</v>
      </c>
      <c r="F176" s="210" t="s">
        <v>257</v>
      </c>
      <c r="G176" s="208"/>
      <c r="H176" s="211">
        <v>30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148</v>
      </c>
      <c r="AU176" s="217" t="s">
        <v>87</v>
      </c>
      <c r="AV176" s="14" t="s">
        <v>87</v>
      </c>
      <c r="AW176" s="14" t="s">
        <v>38</v>
      </c>
      <c r="AX176" s="14" t="s">
        <v>78</v>
      </c>
      <c r="AY176" s="217" t="s">
        <v>140</v>
      </c>
    </row>
    <row r="177" spans="1:65" s="16" customFormat="1">
      <c r="B177" s="233"/>
      <c r="C177" s="234"/>
      <c r="D177" s="192" t="s">
        <v>148</v>
      </c>
      <c r="E177" s="235" t="s">
        <v>40</v>
      </c>
      <c r="F177" s="236" t="s">
        <v>258</v>
      </c>
      <c r="G177" s="234"/>
      <c r="H177" s="237">
        <v>45.8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148</v>
      </c>
      <c r="AU177" s="243" t="s">
        <v>87</v>
      </c>
      <c r="AV177" s="16" t="s">
        <v>145</v>
      </c>
      <c r="AW177" s="16" t="s">
        <v>38</v>
      </c>
      <c r="AX177" s="16" t="s">
        <v>85</v>
      </c>
      <c r="AY177" s="243" t="s">
        <v>140</v>
      </c>
    </row>
    <row r="178" spans="1:65" s="2" customFormat="1" ht="16.5" customHeight="1">
      <c r="A178" s="36"/>
      <c r="B178" s="37"/>
      <c r="C178" s="244" t="s">
        <v>259</v>
      </c>
      <c r="D178" s="244" t="s">
        <v>260</v>
      </c>
      <c r="E178" s="245" t="s">
        <v>261</v>
      </c>
      <c r="F178" s="246" t="s">
        <v>262</v>
      </c>
      <c r="G178" s="247" t="s">
        <v>168</v>
      </c>
      <c r="H178" s="248">
        <v>6.0000000000000001E-3</v>
      </c>
      <c r="I178" s="249"/>
      <c r="J178" s="250">
        <f>ROUND(I178*H178,2)</f>
        <v>0</v>
      </c>
      <c r="K178" s="246" t="s">
        <v>40</v>
      </c>
      <c r="L178" s="251"/>
      <c r="M178" s="252" t="s">
        <v>40</v>
      </c>
      <c r="N178" s="253" t="s">
        <v>51</v>
      </c>
      <c r="O178" s="67"/>
      <c r="P178" s="188">
        <f>O178*H178</f>
        <v>0</v>
      </c>
      <c r="Q178" s="188">
        <v>1</v>
      </c>
      <c r="R178" s="188">
        <f>Q178*H178</f>
        <v>6.0000000000000001E-3</v>
      </c>
      <c r="S178" s="188">
        <v>0</v>
      </c>
      <c r="T178" s="18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0" t="s">
        <v>263</v>
      </c>
      <c r="AT178" s="190" t="s">
        <v>260</v>
      </c>
      <c r="AU178" s="190" t="s">
        <v>87</v>
      </c>
      <c r="AY178" s="19" t="s">
        <v>140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9" t="s">
        <v>145</v>
      </c>
      <c r="BK178" s="191">
        <f>ROUND(I178*H178,2)</f>
        <v>0</v>
      </c>
      <c r="BL178" s="19" t="s">
        <v>180</v>
      </c>
      <c r="BM178" s="190" t="s">
        <v>264</v>
      </c>
    </row>
    <row r="179" spans="1:65" s="2" customFormat="1">
      <c r="A179" s="36"/>
      <c r="B179" s="37"/>
      <c r="C179" s="38"/>
      <c r="D179" s="192" t="s">
        <v>147</v>
      </c>
      <c r="E179" s="38"/>
      <c r="F179" s="193" t="s">
        <v>262</v>
      </c>
      <c r="G179" s="38"/>
      <c r="H179" s="38"/>
      <c r="I179" s="194"/>
      <c r="J179" s="38"/>
      <c r="K179" s="38"/>
      <c r="L179" s="41"/>
      <c r="M179" s="195"/>
      <c r="N179" s="196"/>
      <c r="O179" s="67"/>
      <c r="P179" s="67"/>
      <c r="Q179" s="67"/>
      <c r="R179" s="67"/>
      <c r="S179" s="67"/>
      <c r="T179" s="68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147</v>
      </c>
      <c r="AU179" s="19" t="s">
        <v>87</v>
      </c>
    </row>
    <row r="180" spans="1:65" s="13" customFormat="1">
      <c r="B180" s="197"/>
      <c r="C180" s="198"/>
      <c r="D180" s="192" t="s">
        <v>148</v>
      </c>
      <c r="E180" s="199" t="s">
        <v>40</v>
      </c>
      <c r="F180" s="200" t="s">
        <v>442</v>
      </c>
      <c r="G180" s="198"/>
      <c r="H180" s="199" t="s">
        <v>40</v>
      </c>
      <c r="I180" s="201"/>
      <c r="J180" s="198"/>
      <c r="K180" s="198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148</v>
      </c>
      <c r="AU180" s="206" t="s">
        <v>87</v>
      </c>
      <c r="AV180" s="13" t="s">
        <v>85</v>
      </c>
      <c r="AW180" s="13" t="s">
        <v>38</v>
      </c>
      <c r="AX180" s="13" t="s">
        <v>78</v>
      </c>
      <c r="AY180" s="206" t="s">
        <v>140</v>
      </c>
    </row>
    <row r="181" spans="1:65" s="13" customFormat="1">
      <c r="B181" s="197"/>
      <c r="C181" s="198"/>
      <c r="D181" s="192" t="s">
        <v>148</v>
      </c>
      <c r="E181" s="199" t="s">
        <v>40</v>
      </c>
      <c r="F181" s="200" t="s">
        <v>441</v>
      </c>
      <c r="G181" s="198"/>
      <c r="H181" s="199" t="s">
        <v>40</v>
      </c>
      <c r="I181" s="201"/>
      <c r="J181" s="198"/>
      <c r="K181" s="198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148</v>
      </c>
      <c r="AU181" s="206" t="s">
        <v>87</v>
      </c>
      <c r="AV181" s="13" t="s">
        <v>85</v>
      </c>
      <c r="AW181" s="13" t="s">
        <v>38</v>
      </c>
      <c r="AX181" s="13" t="s">
        <v>78</v>
      </c>
      <c r="AY181" s="206" t="s">
        <v>140</v>
      </c>
    </row>
    <row r="182" spans="1:65" s="14" customFormat="1">
      <c r="B182" s="207"/>
      <c r="C182" s="208"/>
      <c r="D182" s="192" t="s">
        <v>148</v>
      </c>
      <c r="E182" s="209" t="s">
        <v>40</v>
      </c>
      <c r="F182" s="210" t="s">
        <v>266</v>
      </c>
      <c r="G182" s="208"/>
      <c r="H182" s="211">
        <v>6.0000000000000001E-3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148</v>
      </c>
      <c r="AU182" s="217" t="s">
        <v>87</v>
      </c>
      <c r="AV182" s="14" t="s">
        <v>87</v>
      </c>
      <c r="AW182" s="14" t="s">
        <v>38</v>
      </c>
      <c r="AX182" s="14" t="s">
        <v>85</v>
      </c>
      <c r="AY182" s="217" t="s">
        <v>140</v>
      </c>
    </row>
    <row r="183" spans="1:65" s="2" customFormat="1" ht="16.5" customHeight="1">
      <c r="A183" s="36"/>
      <c r="B183" s="37"/>
      <c r="C183" s="244" t="s">
        <v>267</v>
      </c>
      <c r="D183" s="244" t="s">
        <v>260</v>
      </c>
      <c r="E183" s="245" t="s">
        <v>268</v>
      </c>
      <c r="F183" s="246" t="s">
        <v>269</v>
      </c>
      <c r="G183" s="247" t="s">
        <v>168</v>
      </c>
      <c r="H183" s="248">
        <v>4.0000000000000001E-3</v>
      </c>
      <c r="I183" s="249"/>
      <c r="J183" s="250">
        <f>ROUND(I183*H183,2)</f>
        <v>0</v>
      </c>
      <c r="K183" s="246" t="s">
        <v>40</v>
      </c>
      <c r="L183" s="251"/>
      <c r="M183" s="252" t="s">
        <v>40</v>
      </c>
      <c r="N183" s="253" t="s">
        <v>51</v>
      </c>
      <c r="O183" s="67"/>
      <c r="P183" s="188">
        <f>O183*H183</f>
        <v>0</v>
      </c>
      <c r="Q183" s="188">
        <v>1</v>
      </c>
      <c r="R183" s="188">
        <f>Q183*H183</f>
        <v>4.0000000000000001E-3</v>
      </c>
      <c r="S183" s="188">
        <v>0</v>
      </c>
      <c r="T183" s="18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0" t="s">
        <v>263</v>
      </c>
      <c r="AT183" s="190" t="s">
        <v>260</v>
      </c>
      <c r="AU183" s="190" t="s">
        <v>87</v>
      </c>
      <c r="AY183" s="19" t="s">
        <v>140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9" t="s">
        <v>145</v>
      </c>
      <c r="BK183" s="191">
        <f>ROUND(I183*H183,2)</f>
        <v>0</v>
      </c>
      <c r="BL183" s="19" t="s">
        <v>180</v>
      </c>
      <c r="BM183" s="190" t="s">
        <v>270</v>
      </c>
    </row>
    <row r="184" spans="1:65" s="2" customFormat="1">
      <c r="A184" s="36"/>
      <c r="B184" s="37"/>
      <c r="C184" s="38"/>
      <c r="D184" s="192" t="s">
        <v>147</v>
      </c>
      <c r="E184" s="38"/>
      <c r="F184" s="193" t="s">
        <v>269</v>
      </c>
      <c r="G184" s="38"/>
      <c r="H184" s="38"/>
      <c r="I184" s="194"/>
      <c r="J184" s="38"/>
      <c r="K184" s="38"/>
      <c r="L184" s="41"/>
      <c r="M184" s="195"/>
      <c r="N184" s="196"/>
      <c r="O184" s="67"/>
      <c r="P184" s="67"/>
      <c r="Q184" s="67"/>
      <c r="R184" s="67"/>
      <c r="S184" s="67"/>
      <c r="T184" s="68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147</v>
      </c>
      <c r="AU184" s="19" t="s">
        <v>87</v>
      </c>
    </row>
    <row r="185" spans="1:65" s="13" customFormat="1">
      <c r="B185" s="197"/>
      <c r="C185" s="198"/>
      <c r="D185" s="192" t="s">
        <v>148</v>
      </c>
      <c r="E185" s="199" t="s">
        <v>40</v>
      </c>
      <c r="F185" s="200" t="s">
        <v>265</v>
      </c>
      <c r="G185" s="198"/>
      <c r="H185" s="199" t="s">
        <v>40</v>
      </c>
      <c r="I185" s="201"/>
      <c r="J185" s="198"/>
      <c r="K185" s="198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148</v>
      </c>
      <c r="AU185" s="206" t="s">
        <v>87</v>
      </c>
      <c r="AV185" s="13" t="s">
        <v>85</v>
      </c>
      <c r="AW185" s="13" t="s">
        <v>38</v>
      </c>
      <c r="AX185" s="13" t="s">
        <v>78</v>
      </c>
      <c r="AY185" s="206" t="s">
        <v>140</v>
      </c>
    </row>
    <row r="186" spans="1:65" s="13" customFormat="1">
      <c r="B186" s="197"/>
      <c r="C186" s="198"/>
      <c r="D186" s="192" t="s">
        <v>148</v>
      </c>
      <c r="E186" s="199" t="s">
        <v>40</v>
      </c>
      <c r="F186" s="200" t="s">
        <v>253</v>
      </c>
      <c r="G186" s="198"/>
      <c r="H186" s="199" t="s">
        <v>40</v>
      </c>
      <c r="I186" s="201"/>
      <c r="J186" s="198"/>
      <c r="K186" s="198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148</v>
      </c>
      <c r="AU186" s="206" t="s">
        <v>87</v>
      </c>
      <c r="AV186" s="13" t="s">
        <v>85</v>
      </c>
      <c r="AW186" s="13" t="s">
        <v>38</v>
      </c>
      <c r="AX186" s="13" t="s">
        <v>78</v>
      </c>
      <c r="AY186" s="206" t="s">
        <v>140</v>
      </c>
    </row>
    <row r="187" spans="1:65" s="14" customFormat="1">
      <c r="B187" s="207"/>
      <c r="C187" s="208"/>
      <c r="D187" s="192" t="s">
        <v>148</v>
      </c>
      <c r="E187" s="209" t="s">
        <v>40</v>
      </c>
      <c r="F187" s="210" t="s">
        <v>271</v>
      </c>
      <c r="G187" s="208"/>
      <c r="H187" s="211">
        <v>4.0000000000000001E-3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148</v>
      </c>
      <c r="AU187" s="217" t="s">
        <v>87</v>
      </c>
      <c r="AV187" s="14" t="s">
        <v>87</v>
      </c>
      <c r="AW187" s="14" t="s">
        <v>38</v>
      </c>
      <c r="AX187" s="14" t="s">
        <v>85</v>
      </c>
      <c r="AY187" s="217" t="s">
        <v>140</v>
      </c>
    </row>
    <row r="188" spans="1:65" s="2" customFormat="1" ht="16.5" customHeight="1">
      <c r="A188" s="36"/>
      <c r="B188" s="37"/>
      <c r="C188" s="244" t="s">
        <v>272</v>
      </c>
      <c r="D188" s="244" t="s">
        <v>260</v>
      </c>
      <c r="E188" s="245" t="s">
        <v>273</v>
      </c>
      <c r="F188" s="246" t="s">
        <v>274</v>
      </c>
      <c r="G188" s="247" t="s">
        <v>168</v>
      </c>
      <c r="H188" s="248">
        <v>0.03</v>
      </c>
      <c r="I188" s="249"/>
      <c r="J188" s="250">
        <f>ROUND(I188*H188,2)</f>
        <v>0</v>
      </c>
      <c r="K188" s="246" t="s">
        <v>40</v>
      </c>
      <c r="L188" s="251"/>
      <c r="M188" s="252" t="s">
        <v>40</v>
      </c>
      <c r="N188" s="253" t="s">
        <v>51</v>
      </c>
      <c r="O188" s="67"/>
      <c r="P188" s="188">
        <f>O188*H188</f>
        <v>0</v>
      </c>
      <c r="Q188" s="188">
        <v>1</v>
      </c>
      <c r="R188" s="188">
        <f>Q188*H188</f>
        <v>0.03</v>
      </c>
      <c r="S188" s="188">
        <v>0</v>
      </c>
      <c r="T188" s="18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0" t="s">
        <v>263</v>
      </c>
      <c r="AT188" s="190" t="s">
        <v>260</v>
      </c>
      <c r="AU188" s="190" t="s">
        <v>87</v>
      </c>
      <c r="AY188" s="19" t="s">
        <v>140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9" t="s">
        <v>145</v>
      </c>
      <c r="BK188" s="191">
        <f>ROUND(I188*H188,2)</f>
        <v>0</v>
      </c>
      <c r="BL188" s="19" t="s">
        <v>180</v>
      </c>
      <c r="BM188" s="190" t="s">
        <v>275</v>
      </c>
    </row>
    <row r="189" spans="1:65" s="2" customFormat="1">
      <c r="A189" s="36"/>
      <c r="B189" s="37"/>
      <c r="C189" s="38"/>
      <c r="D189" s="192" t="s">
        <v>147</v>
      </c>
      <c r="E189" s="38"/>
      <c r="F189" s="193" t="s">
        <v>274</v>
      </c>
      <c r="G189" s="38"/>
      <c r="H189" s="38"/>
      <c r="I189" s="194"/>
      <c r="J189" s="38"/>
      <c r="K189" s="38"/>
      <c r="L189" s="41"/>
      <c r="M189" s="195"/>
      <c r="N189" s="196"/>
      <c r="O189" s="67"/>
      <c r="P189" s="67"/>
      <c r="Q189" s="67"/>
      <c r="R189" s="67"/>
      <c r="S189" s="67"/>
      <c r="T189" s="68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147</v>
      </c>
      <c r="AU189" s="19" t="s">
        <v>87</v>
      </c>
    </row>
    <row r="190" spans="1:65" s="13" customFormat="1">
      <c r="B190" s="197"/>
      <c r="C190" s="198"/>
      <c r="D190" s="192" t="s">
        <v>148</v>
      </c>
      <c r="E190" s="199" t="s">
        <v>40</v>
      </c>
      <c r="F190" s="200" t="s">
        <v>276</v>
      </c>
      <c r="G190" s="198"/>
      <c r="H190" s="199" t="s">
        <v>40</v>
      </c>
      <c r="I190" s="201"/>
      <c r="J190" s="198"/>
      <c r="K190" s="198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148</v>
      </c>
      <c r="AU190" s="206" t="s">
        <v>87</v>
      </c>
      <c r="AV190" s="13" t="s">
        <v>85</v>
      </c>
      <c r="AW190" s="13" t="s">
        <v>38</v>
      </c>
      <c r="AX190" s="13" t="s">
        <v>78</v>
      </c>
      <c r="AY190" s="206" t="s">
        <v>140</v>
      </c>
    </row>
    <row r="191" spans="1:65" s="14" customFormat="1">
      <c r="B191" s="207"/>
      <c r="C191" s="208"/>
      <c r="D191" s="192" t="s">
        <v>148</v>
      </c>
      <c r="E191" s="209" t="s">
        <v>40</v>
      </c>
      <c r="F191" s="210" t="s">
        <v>277</v>
      </c>
      <c r="G191" s="208"/>
      <c r="H191" s="211">
        <v>0.03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148</v>
      </c>
      <c r="AU191" s="217" t="s">
        <v>87</v>
      </c>
      <c r="AV191" s="14" t="s">
        <v>87</v>
      </c>
      <c r="AW191" s="14" t="s">
        <v>38</v>
      </c>
      <c r="AX191" s="14" t="s">
        <v>85</v>
      </c>
      <c r="AY191" s="217" t="s">
        <v>140</v>
      </c>
    </row>
    <row r="192" spans="1:65" s="2" customFormat="1" ht="16.5" customHeight="1">
      <c r="A192" s="36"/>
      <c r="B192" s="37"/>
      <c r="C192" s="179" t="s">
        <v>278</v>
      </c>
      <c r="D192" s="179" t="s">
        <v>141</v>
      </c>
      <c r="E192" s="180" t="s">
        <v>279</v>
      </c>
      <c r="F192" s="181" t="s">
        <v>280</v>
      </c>
      <c r="G192" s="182" t="s">
        <v>244</v>
      </c>
      <c r="H192" s="183">
        <v>18.399999999999999</v>
      </c>
      <c r="I192" s="184"/>
      <c r="J192" s="185">
        <f>ROUND(I192*H192,2)</f>
        <v>0</v>
      </c>
      <c r="K192" s="181" t="s">
        <v>194</v>
      </c>
      <c r="L192" s="41"/>
      <c r="M192" s="186" t="s">
        <v>40</v>
      </c>
      <c r="N192" s="187" t="s">
        <v>51</v>
      </c>
      <c r="O192" s="67"/>
      <c r="P192" s="188">
        <f>O192*H192</f>
        <v>0</v>
      </c>
      <c r="Q192" s="188">
        <v>6.0000000000000002E-5</v>
      </c>
      <c r="R192" s="188">
        <f>Q192*H192</f>
        <v>1.1039999999999999E-3</v>
      </c>
      <c r="S192" s="188">
        <v>0</v>
      </c>
      <c r="T192" s="18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0" t="s">
        <v>180</v>
      </c>
      <c r="AT192" s="190" t="s">
        <v>141</v>
      </c>
      <c r="AU192" s="190" t="s">
        <v>87</v>
      </c>
      <c r="AY192" s="19" t="s">
        <v>140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9" t="s">
        <v>145</v>
      </c>
      <c r="BK192" s="191">
        <f>ROUND(I192*H192,2)</f>
        <v>0</v>
      </c>
      <c r="BL192" s="19" t="s">
        <v>180</v>
      </c>
      <c r="BM192" s="190" t="s">
        <v>281</v>
      </c>
    </row>
    <row r="193" spans="1:65" s="2" customFormat="1">
      <c r="A193" s="36"/>
      <c r="B193" s="37"/>
      <c r="C193" s="38"/>
      <c r="D193" s="192" t="s">
        <v>147</v>
      </c>
      <c r="E193" s="38"/>
      <c r="F193" s="193" t="s">
        <v>282</v>
      </c>
      <c r="G193" s="38"/>
      <c r="H193" s="38"/>
      <c r="I193" s="194"/>
      <c r="J193" s="38"/>
      <c r="K193" s="38"/>
      <c r="L193" s="41"/>
      <c r="M193" s="195"/>
      <c r="N193" s="196"/>
      <c r="O193" s="67"/>
      <c r="P193" s="67"/>
      <c r="Q193" s="67"/>
      <c r="R193" s="67"/>
      <c r="S193" s="67"/>
      <c r="T193" s="68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147</v>
      </c>
      <c r="AU193" s="19" t="s">
        <v>87</v>
      </c>
    </row>
    <row r="194" spans="1:65" s="2" customFormat="1">
      <c r="A194" s="36"/>
      <c r="B194" s="37"/>
      <c r="C194" s="38"/>
      <c r="D194" s="220" t="s">
        <v>197</v>
      </c>
      <c r="E194" s="38"/>
      <c r="F194" s="221" t="s">
        <v>283</v>
      </c>
      <c r="G194" s="38"/>
      <c r="H194" s="38"/>
      <c r="I194" s="194"/>
      <c r="J194" s="38"/>
      <c r="K194" s="38"/>
      <c r="L194" s="41"/>
      <c r="M194" s="195"/>
      <c r="N194" s="196"/>
      <c r="O194" s="67"/>
      <c r="P194" s="67"/>
      <c r="Q194" s="67"/>
      <c r="R194" s="67"/>
      <c r="S194" s="67"/>
      <c r="T194" s="68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197</v>
      </c>
      <c r="AU194" s="19" t="s">
        <v>87</v>
      </c>
    </row>
    <row r="195" spans="1:65" s="13" customFormat="1">
      <c r="B195" s="197"/>
      <c r="C195" s="198"/>
      <c r="D195" s="192" t="s">
        <v>148</v>
      </c>
      <c r="E195" s="199" t="s">
        <v>40</v>
      </c>
      <c r="F195" s="200" t="s">
        <v>440</v>
      </c>
      <c r="G195" s="198"/>
      <c r="H195" s="199" t="s">
        <v>40</v>
      </c>
      <c r="I195" s="201"/>
      <c r="J195" s="198"/>
      <c r="K195" s="198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148</v>
      </c>
      <c r="AU195" s="206" t="s">
        <v>87</v>
      </c>
      <c r="AV195" s="13" t="s">
        <v>85</v>
      </c>
      <c r="AW195" s="13" t="s">
        <v>38</v>
      </c>
      <c r="AX195" s="13" t="s">
        <v>78</v>
      </c>
      <c r="AY195" s="206" t="s">
        <v>140</v>
      </c>
    </row>
    <row r="196" spans="1:65" s="13" customFormat="1">
      <c r="B196" s="197"/>
      <c r="C196" s="198"/>
      <c r="D196" s="192" t="s">
        <v>148</v>
      </c>
      <c r="E196" s="199" t="s">
        <v>40</v>
      </c>
      <c r="F196" s="200" t="s">
        <v>443</v>
      </c>
      <c r="G196" s="198"/>
      <c r="H196" s="199" t="s">
        <v>40</v>
      </c>
      <c r="I196" s="201"/>
      <c r="J196" s="198"/>
      <c r="K196" s="198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148</v>
      </c>
      <c r="AU196" s="206" t="s">
        <v>87</v>
      </c>
      <c r="AV196" s="13" t="s">
        <v>85</v>
      </c>
      <c r="AW196" s="13" t="s">
        <v>38</v>
      </c>
      <c r="AX196" s="13" t="s">
        <v>78</v>
      </c>
      <c r="AY196" s="206" t="s">
        <v>140</v>
      </c>
    </row>
    <row r="197" spans="1:65" s="14" customFormat="1">
      <c r="B197" s="207"/>
      <c r="C197" s="208"/>
      <c r="D197" s="192" t="s">
        <v>148</v>
      </c>
      <c r="E197" s="209" t="s">
        <v>40</v>
      </c>
      <c r="F197" s="210" t="s">
        <v>444</v>
      </c>
      <c r="G197" s="208"/>
      <c r="H197" s="211">
        <v>18.399999999999999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148</v>
      </c>
      <c r="AU197" s="217" t="s">
        <v>87</v>
      </c>
      <c r="AV197" s="14" t="s">
        <v>87</v>
      </c>
      <c r="AW197" s="14" t="s">
        <v>38</v>
      </c>
      <c r="AX197" s="14" t="s">
        <v>85</v>
      </c>
      <c r="AY197" s="217" t="s">
        <v>140</v>
      </c>
    </row>
    <row r="198" spans="1:65" s="2" customFormat="1" ht="16.5" customHeight="1">
      <c r="A198" s="36"/>
      <c r="B198" s="37"/>
      <c r="C198" s="179" t="s">
        <v>7</v>
      </c>
      <c r="D198" s="179" t="s">
        <v>141</v>
      </c>
      <c r="E198" s="180" t="s">
        <v>445</v>
      </c>
      <c r="F198" s="181" t="s">
        <v>446</v>
      </c>
      <c r="G198" s="182" t="s">
        <v>244</v>
      </c>
      <c r="H198" s="183">
        <v>61.8</v>
      </c>
      <c r="I198" s="184"/>
      <c r="J198" s="185">
        <f>ROUND(I198*H198,2)</f>
        <v>0</v>
      </c>
      <c r="K198" s="181" t="s">
        <v>194</v>
      </c>
      <c r="L198" s="41"/>
      <c r="M198" s="186" t="s">
        <v>40</v>
      </c>
      <c r="N198" s="187" t="s">
        <v>51</v>
      </c>
      <c r="O198" s="67"/>
      <c r="P198" s="188">
        <f>O198*H198</f>
        <v>0</v>
      </c>
      <c r="Q198" s="188">
        <v>6.0000000000000002E-5</v>
      </c>
      <c r="R198" s="188">
        <f>Q198*H198</f>
        <v>3.7079999999999999E-3</v>
      </c>
      <c r="S198" s="188">
        <v>0</v>
      </c>
      <c r="T198" s="18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0" t="s">
        <v>180</v>
      </c>
      <c r="AT198" s="190" t="s">
        <v>141</v>
      </c>
      <c r="AU198" s="190" t="s">
        <v>87</v>
      </c>
      <c r="AY198" s="19" t="s">
        <v>140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9" t="s">
        <v>145</v>
      </c>
      <c r="BK198" s="191">
        <f>ROUND(I198*H198,2)</f>
        <v>0</v>
      </c>
      <c r="BL198" s="19" t="s">
        <v>180</v>
      </c>
      <c r="BM198" s="190" t="s">
        <v>447</v>
      </c>
    </row>
    <row r="199" spans="1:65" s="2" customFormat="1">
      <c r="A199" s="36"/>
      <c r="B199" s="37"/>
      <c r="C199" s="38"/>
      <c r="D199" s="192" t="s">
        <v>147</v>
      </c>
      <c r="E199" s="38"/>
      <c r="F199" s="193" t="s">
        <v>448</v>
      </c>
      <c r="G199" s="38"/>
      <c r="H199" s="38"/>
      <c r="I199" s="194"/>
      <c r="J199" s="38"/>
      <c r="K199" s="38"/>
      <c r="L199" s="41"/>
      <c r="M199" s="195"/>
      <c r="N199" s="196"/>
      <c r="O199" s="67"/>
      <c r="P199" s="67"/>
      <c r="Q199" s="67"/>
      <c r="R199" s="67"/>
      <c r="S199" s="67"/>
      <c r="T199" s="68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147</v>
      </c>
      <c r="AU199" s="19" t="s">
        <v>87</v>
      </c>
    </row>
    <row r="200" spans="1:65" s="2" customFormat="1">
      <c r="A200" s="36"/>
      <c r="B200" s="37"/>
      <c r="C200" s="38"/>
      <c r="D200" s="220" t="s">
        <v>197</v>
      </c>
      <c r="E200" s="38"/>
      <c r="F200" s="221" t="s">
        <v>449</v>
      </c>
      <c r="G200" s="38"/>
      <c r="H200" s="38"/>
      <c r="I200" s="194"/>
      <c r="J200" s="38"/>
      <c r="K200" s="38"/>
      <c r="L200" s="41"/>
      <c r="M200" s="195"/>
      <c r="N200" s="196"/>
      <c r="O200" s="67"/>
      <c r="P200" s="67"/>
      <c r="Q200" s="67"/>
      <c r="R200" s="67"/>
      <c r="S200" s="67"/>
      <c r="T200" s="68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197</v>
      </c>
      <c r="AU200" s="19" t="s">
        <v>87</v>
      </c>
    </row>
    <row r="201" spans="1:65" s="13" customFormat="1">
      <c r="B201" s="197"/>
      <c r="C201" s="198"/>
      <c r="D201" s="192" t="s">
        <v>148</v>
      </c>
      <c r="E201" s="199" t="s">
        <v>40</v>
      </c>
      <c r="F201" s="200" t="s">
        <v>440</v>
      </c>
      <c r="G201" s="198"/>
      <c r="H201" s="199" t="s">
        <v>40</v>
      </c>
      <c r="I201" s="201"/>
      <c r="J201" s="198"/>
      <c r="K201" s="198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148</v>
      </c>
      <c r="AU201" s="206" t="s">
        <v>87</v>
      </c>
      <c r="AV201" s="13" t="s">
        <v>85</v>
      </c>
      <c r="AW201" s="13" t="s">
        <v>38</v>
      </c>
      <c r="AX201" s="13" t="s">
        <v>78</v>
      </c>
      <c r="AY201" s="206" t="s">
        <v>140</v>
      </c>
    </row>
    <row r="202" spans="1:65" s="13" customFormat="1">
      <c r="B202" s="197"/>
      <c r="C202" s="198"/>
      <c r="D202" s="192" t="s">
        <v>148</v>
      </c>
      <c r="E202" s="199" t="s">
        <v>40</v>
      </c>
      <c r="F202" s="200" t="s">
        <v>450</v>
      </c>
      <c r="G202" s="198"/>
      <c r="H202" s="199" t="s">
        <v>40</v>
      </c>
      <c r="I202" s="201"/>
      <c r="J202" s="198"/>
      <c r="K202" s="198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148</v>
      </c>
      <c r="AU202" s="206" t="s">
        <v>87</v>
      </c>
      <c r="AV202" s="13" t="s">
        <v>85</v>
      </c>
      <c r="AW202" s="13" t="s">
        <v>38</v>
      </c>
      <c r="AX202" s="13" t="s">
        <v>78</v>
      </c>
      <c r="AY202" s="206" t="s">
        <v>140</v>
      </c>
    </row>
    <row r="203" spans="1:65" s="14" customFormat="1">
      <c r="B203" s="207"/>
      <c r="C203" s="208"/>
      <c r="D203" s="192" t="s">
        <v>148</v>
      </c>
      <c r="E203" s="209" t="s">
        <v>40</v>
      </c>
      <c r="F203" s="210" t="s">
        <v>451</v>
      </c>
      <c r="G203" s="208"/>
      <c r="H203" s="211">
        <v>61.8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148</v>
      </c>
      <c r="AU203" s="217" t="s">
        <v>87</v>
      </c>
      <c r="AV203" s="14" t="s">
        <v>87</v>
      </c>
      <c r="AW203" s="14" t="s">
        <v>38</v>
      </c>
      <c r="AX203" s="14" t="s">
        <v>85</v>
      </c>
      <c r="AY203" s="217" t="s">
        <v>140</v>
      </c>
    </row>
    <row r="204" spans="1:65" s="2" customFormat="1" ht="16.5" customHeight="1">
      <c r="A204" s="36"/>
      <c r="B204" s="37"/>
      <c r="C204" s="244" t="s">
        <v>290</v>
      </c>
      <c r="D204" s="244" t="s">
        <v>260</v>
      </c>
      <c r="E204" s="245" t="s">
        <v>286</v>
      </c>
      <c r="F204" s="246" t="s">
        <v>287</v>
      </c>
      <c r="G204" s="247" t="s">
        <v>168</v>
      </c>
      <c r="H204" s="248">
        <v>0.08</v>
      </c>
      <c r="I204" s="249"/>
      <c r="J204" s="250">
        <f>ROUND(I204*H204,2)</f>
        <v>0</v>
      </c>
      <c r="K204" s="246" t="s">
        <v>40</v>
      </c>
      <c r="L204" s="251"/>
      <c r="M204" s="252" t="s">
        <v>40</v>
      </c>
      <c r="N204" s="253" t="s">
        <v>51</v>
      </c>
      <c r="O204" s="67"/>
      <c r="P204" s="188">
        <f>O204*H204</f>
        <v>0</v>
      </c>
      <c r="Q204" s="188">
        <v>1</v>
      </c>
      <c r="R204" s="188">
        <f>Q204*H204</f>
        <v>0.08</v>
      </c>
      <c r="S204" s="188">
        <v>0</v>
      </c>
      <c r="T204" s="18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0" t="s">
        <v>263</v>
      </c>
      <c r="AT204" s="190" t="s">
        <v>260</v>
      </c>
      <c r="AU204" s="190" t="s">
        <v>87</v>
      </c>
      <c r="AY204" s="19" t="s">
        <v>140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9" t="s">
        <v>145</v>
      </c>
      <c r="BK204" s="191">
        <f>ROUND(I204*H204,2)</f>
        <v>0</v>
      </c>
      <c r="BL204" s="19" t="s">
        <v>180</v>
      </c>
      <c r="BM204" s="190" t="s">
        <v>288</v>
      </c>
    </row>
    <row r="205" spans="1:65" s="2" customFormat="1">
      <c r="A205" s="36"/>
      <c r="B205" s="37"/>
      <c r="C205" s="38"/>
      <c r="D205" s="192" t="s">
        <v>147</v>
      </c>
      <c r="E205" s="38"/>
      <c r="F205" s="193" t="s">
        <v>287</v>
      </c>
      <c r="G205" s="38"/>
      <c r="H205" s="38"/>
      <c r="I205" s="194"/>
      <c r="J205" s="38"/>
      <c r="K205" s="38"/>
      <c r="L205" s="41"/>
      <c r="M205" s="195"/>
      <c r="N205" s="196"/>
      <c r="O205" s="67"/>
      <c r="P205" s="67"/>
      <c r="Q205" s="67"/>
      <c r="R205" s="67"/>
      <c r="S205" s="67"/>
      <c r="T205" s="68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147</v>
      </c>
      <c r="AU205" s="19" t="s">
        <v>87</v>
      </c>
    </row>
    <row r="206" spans="1:65" s="13" customFormat="1">
      <c r="B206" s="197"/>
      <c r="C206" s="198"/>
      <c r="D206" s="192" t="s">
        <v>148</v>
      </c>
      <c r="E206" s="199" t="s">
        <v>40</v>
      </c>
      <c r="F206" s="200" t="s">
        <v>442</v>
      </c>
      <c r="G206" s="198"/>
      <c r="H206" s="199" t="s">
        <v>40</v>
      </c>
      <c r="I206" s="201"/>
      <c r="J206" s="198"/>
      <c r="K206" s="198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148</v>
      </c>
      <c r="AU206" s="206" t="s">
        <v>87</v>
      </c>
      <c r="AV206" s="13" t="s">
        <v>85</v>
      </c>
      <c r="AW206" s="13" t="s">
        <v>38</v>
      </c>
      <c r="AX206" s="13" t="s">
        <v>78</v>
      </c>
      <c r="AY206" s="206" t="s">
        <v>140</v>
      </c>
    </row>
    <row r="207" spans="1:65" s="13" customFormat="1">
      <c r="B207" s="197"/>
      <c r="C207" s="198"/>
      <c r="D207" s="192" t="s">
        <v>148</v>
      </c>
      <c r="E207" s="199" t="s">
        <v>40</v>
      </c>
      <c r="F207" s="200" t="s">
        <v>443</v>
      </c>
      <c r="G207" s="198"/>
      <c r="H207" s="199" t="s">
        <v>40</v>
      </c>
      <c r="I207" s="201"/>
      <c r="J207" s="198"/>
      <c r="K207" s="198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148</v>
      </c>
      <c r="AU207" s="206" t="s">
        <v>87</v>
      </c>
      <c r="AV207" s="13" t="s">
        <v>85</v>
      </c>
      <c r="AW207" s="13" t="s">
        <v>38</v>
      </c>
      <c r="AX207" s="13" t="s">
        <v>78</v>
      </c>
      <c r="AY207" s="206" t="s">
        <v>140</v>
      </c>
    </row>
    <row r="208" spans="1:65" s="14" customFormat="1">
      <c r="B208" s="207"/>
      <c r="C208" s="208"/>
      <c r="D208" s="192" t="s">
        <v>148</v>
      </c>
      <c r="E208" s="209" t="s">
        <v>40</v>
      </c>
      <c r="F208" s="210" t="s">
        <v>452</v>
      </c>
      <c r="G208" s="208"/>
      <c r="H208" s="211">
        <v>1.7999999999999999E-2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148</v>
      </c>
      <c r="AU208" s="217" t="s">
        <v>87</v>
      </c>
      <c r="AV208" s="14" t="s">
        <v>87</v>
      </c>
      <c r="AW208" s="14" t="s">
        <v>38</v>
      </c>
      <c r="AX208" s="14" t="s">
        <v>78</v>
      </c>
      <c r="AY208" s="217" t="s">
        <v>140</v>
      </c>
    </row>
    <row r="209" spans="1:65" s="13" customFormat="1">
      <c r="B209" s="197"/>
      <c r="C209" s="198"/>
      <c r="D209" s="192" t="s">
        <v>148</v>
      </c>
      <c r="E209" s="199" t="s">
        <v>40</v>
      </c>
      <c r="F209" s="200" t="s">
        <v>450</v>
      </c>
      <c r="G209" s="198"/>
      <c r="H209" s="199" t="s">
        <v>40</v>
      </c>
      <c r="I209" s="201"/>
      <c r="J209" s="198"/>
      <c r="K209" s="198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148</v>
      </c>
      <c r="AU209" s="206" t="s">
        <v>87</v>
      </c>
      <c r="AV209" s="13" t="s">
        <v>85</v>
      </c>
      <c r="AW209" s="13" t="s">
        <v>38</v>
      </c>
      <c r="AX209" s="13" t="s">
        <v>78</v>
      </c>
      <c r="AY209" s="206" t="s">
        <v>140</v>
      </c>
    </row>
    <row r="210" spans="1:65" s="14" customFormat="1">
      <c r="B210" s="207"/>
      <c r="C210" s="208"/>
      <c r="D210" s="192" t="s">
        <v>148</v>
      </c>
      <c r="E210" s="209" t="s">
        <v>40</v>
      </c>
      <c r="F210" s="210" t="s">
        <v>453</v>
      </c>
      <c r="G210" s="208"/>
      <c r="H210" s="211">
        <v>6.2E-2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148</v>
      </c>
      <c r="AU210" s="217" t="s">
        <v>87</v>
      </c>
      <c r="AV210" s="14" t="s">
        <v>87</v>
      </c>
      <c r="AW210" s="14" t="s">
        <v>38</v>
      </c>
      <c r="AX210" s="14" t="s">
        <v>78</v>
      </c>
      <c r="AY210" s="217" t="s">
        <v>140</v>
      </c>
    </row>
    <row r="211" spans="1:65" s="16" customFormat="1">
      <c r="B211" s="233"/>
      <c r="C211" s="234"/>
      <c r="D211" s="192" t="s">
        <v>148</v>
      </c>
      <c r="E211" s="235" t="s">
        <v>40</v>
      </c>
      <c r="F211" s="236" t="s">
        <v>258</v>
      </c>
      <c r="G211" s="234"/>
      <c r="H211" s="237">
        <v>0.08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148</v>
      </c>
      <c r="AU211" s="243" t="s">
        <v>87</v>
      </c>
      <c r="AV211" s="16" t="s">
        <v>145</v>
      </c>
      <c r="AW211" s="16" t="s">
        <v>38</v>
      </c>
      <c r="AX211" s="16" t="s">
        <v>85</v>
      </c>
      <c r="AY211" s="243" t="s">
        <v>140</v>
      </c>
    </row>
    <row r="212" spans="1:65" s="2" customFormat="1" ht="16.5" customHeight="1">
      <c r="A212" s="36"/>
      <c r="B212" s="37"/>
      <c r="C212" s="179" t="s">
        <v>298</v>
      </c>
      <c r="D212" s="179" t="s">
        <v>141</v>
      </c>
      <c r="E212" s="180" t="s">
        <v>291</v>
      </c>
      <c r="F212" s="181" t="s">
        <v>292</v>
      </c>
      <c r="G212" s="182" t="s">
        <v>244</v>
      </c>
      <c r="H212" s="183">
        <v>52</v>
      </c>
      <c r="I212" s="184"/>
      <c r="J212" s="185">
        <f>ROUND(I212*H212,2)</f>
        <v>0</v>
      </c>
      <c r="K212" s="181" t="s">
        <v>194</v>
      </c>
      <c r="L212" s="41"/>
      <c r="M212" s="186" t="s">
        <v>40</v>
      </c>
      <c r="N212" s="187" t="s">
        <v>51</v>
      </c>
      <c r="O212" s="67"/>
      <c r="P212" s="188">
        <f>O212*H212</f>
        <v>0</v>
      </c>
      <c r="Q212" s="188">
        <v>5.0000000000000002E-5</v>
      </c>
      <c r="R212" s="188">
        <f>Q212*H212</f>
        <v>2.6000000000000003E-3</v>
      </c>
      <c r="S212" s="188">
        <v>0</v>
      </c>
      <c r="T212" s="18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0" t="s">
        <v>180</v>
      </c>
      <c r="AT212" s="190" t="s">
        <v>141</v>
      </c>
      <c r="AU212" s="190" t="s">
        <v>87</v>
      </c>
      <c r="AY212" s="19" t="s">
        <v>140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9" t="s">
        <v>145</v>
      </c>
      <c r="BK212" s="191">
        <f>ROUND(I212*H212,2)</f>
        <v>0</v>
      </c>
      <c r="BL212" s="19" t="s">
        <v>180</v>
      </c>
      <c r="BM212" s="190" t="s">
        <v>293</v>
      </c>
    </row>
    <row r="213" spans="1:65" s="2" customFormat="1">
      <c r="A213" s="36"/>
      <c r="B213" s="37"/>
      <c r="C213" s="38"/>
      <c r="D213" s="192" t="s">
        <v>147</v>
      </c>
      <c r="E213" s="38"/>
      <c r="F213" s="193" t="s">
        <v>294</v>
      </c>
      <c r="G213" s="38"/>
      <c r="H213" s="38"/>
      <c r="I213" s="194"/>
      <c r="J213" s="38"/>
      <c r="K213" s="38"/>
      <c r="L213" s="41"/>
      <c r="M213" s="195"/>
      <c r="N213" s="196"/>
      <c r="O213" s="67"/>
      <c r="P213" s="67"/>
      <c r="Q213" s="67"/>
      <c r="R213" s="67"/>
      <c r="S213" s="67"/>
      <c r="T213" s="68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147</v>
      </c>
      <c r="AU213" s="19" t="s">
        <v>87</v>
      </c>
    </row>
    <row r="214" spans="1:65" s="2" customFormat="1">
      <c r="A214" s="36"/>
      <c r="B214" s="37"/>
      <c r="C214" s="38"/>
      <c r="D214" s="220" t="s">
        <v>197</v>
      </c>
      <c r="E214" s="38"/>
      <c r="F214" s="221" t="s">
        <v>295</v>
      </c>
      <c r="G214" s="38"/>
      <c r="H214" s="38"/>
      <c r="I214" s="194"/>
      <c r="J214" s="38"/>
      <c r="K214" s="38"/>
      <c r="L214" s="41"/>
      <c r="M214" s="195"/>
      <c r="N214" s="196"/>
      <c r="O214" s="67"/>
      <c r="P214" s="67"/>
      <c r="Q214" s="67"/>
      <c r="R214" s="67"/>
      <c r="S214" s="67"/>
      <c r="T214" s="68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197</v>
      </c>
      <c r="AU214" s="19" t="s">
        <v>87</v>
      </c>
    </row>
    <row r="215" spans="1:65" s="13" customFormat="1">
      <c r="B215" s="197"/>
      <c r="C215" s="198"/>
      <c r="D215" s="192" t="s">
        <v>148</v>
      </c>
      <c r="E215" s="199" t="s">
        <v>40</v>
      </c>
      <c r="F215" s="200" t="s">
        <v>440</v>
      </c>
      <c r="G215" s="198"/>
      <c r="H215" s="199" t="s">
        <v>40</v>
      </c>
      <c r="I215" s="201"/>
      <c r="J215" s="198"/>
      <c r="K215" s="198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148</v>
      </c>
      <c r="AU215" s="206" t="s">
        <v>87</v>
      </c>
      <c r="AV215" s="13" t="s">
        <v>85</v>
      </c>
      <c r="AW215" s="13" t="s">
        <v>38</v>
      </c>
      <c r="AX215" s="13" t="s">
        <v>78</v>
      </c>
      <c r="AY215" s="206" t="s">
        <v>140</v>
      </c>
    </row>
    <row r="216" spans="1:65" s="13" customFormat="1">
      <c r="B216" s="197"/>
      <c r="C216" s="198"/>
      <c r="D216" s="192" t="s">
        <v>148</v>
      </c>
      <c r="E216" s="199" t="s">
        <v>40</v>
      </c>
      <c r="F216" s="200" t="s">
        <v>454</v>
      </c>
      <c r="G216" s="198"/>
      <c r="H216" s="199" t="s">
        <v>40</v>
      </c>
      <c r="I216" s="201"/>
      <c r="J216" s="198"/>
      <c r="K216" s="198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148</v>
      </c>
      <c r="AU216" s="206" t="s">
        <v>87</v>
      </c>
      <c r="AV216" s="13" t="s">
        <v>85</v>
      </c>
      <c r="AW216" s="13" t="s">
        <v>38</v>
      </c>
      <c r="AX216" s="13" t="s">
        <v>78</v>
      </c>
      <c r="AY216" s="206" t="s">
        <v>140</v>
      </c>
    </row>
    <row r="217" spans="1:65" s="14" customFormat="1">
      <c r="B217" s="207"/>
      <c r="C217" s="208"/>
      <c r="D217" s="192" t="s">
        <v>148</v>
      </c>
      <c r="E217" s="209" t="s">
        <v>40</v>
      </c>
      <c r="F217" s="210" t="s">
        <v>455</v>
      </c>
      <c r="G217" s="208"/>
      <c r="H217" s="211">
        <v>52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148</v>
      </c>
      <c r="AU217" s="217" t="s">
        <v>87</v>
      </c>
      <c r="AV217" s="14" t="s">
        <v>87</v>
      </c>
      <c r="AW217" s="14" t="s">
        <v>38</v>
      </c>
      <c r="AX217" s="14" t="s">
        <v>85</v>
      </c>
      <c r="AY217" s="217" t="s">
        <v>140</v>
      </c>
    </row>
    <row r="218" spans="1:65" s="2" customFormat="1" ht="16.5" customHeight="1">
      <c r="A218" s="36"/>
      <c r="B218" s="37"/>
      <c r="C218" s="244" t="s">
        <v>305</v>
      </c>
      <c r="D218" s="244" t="s">
        <v>260</v>
      </c>
      <c r="E218" s="245" t="s">
        <v>456</v>
      </c>
      <c r="F218" s="246" t="s">
        <v>457</v>
      </c>
      <c r="G218" s="247" t="s">
        <v>168</v>
      </c>
      <c r="H218" s="248">
        <v>5.1999999999999998E-2</v>
      </c>
      <c r="I218" s="249"/>
      <c r="J218" s="250">
        <f>ROUND(I218*H218,2)</f>
        <v>0</v>
      </c>
      <c r="K218" s="246" t="s">
        <v>40</v>
      </c>
      <c r="L218" s="251"/>
      <c r="M218" s="252" t="s">
        <v>40</v>
      </c>
      <c r="N218" s="253" t="s">
        <v>51</v>
      </c>
      <c r="O218" s="67"/>
      <c r="P218" s="188">
        <f>O218*H218</f>
        <v>0</v>
      </c>
      <c r="Q218" s="188">
        <v>1</v>
      </c>
      <c r="R218" s="188">
        <f>Q218*H218</f>
        <v>5.1999999999999998E-2</v>
      </c>
      <c r="S218" s="188">
        <v>0</v>
      </c>
      <c r="T218" s="18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0" t="s">
        <v>263</v>
      </c>
      <c r="AT218" s="190" t="s">
        <v>260</v>
      </c>
      <c r="AU218" s="190" t="s">
        <v>87</v>
      </c>
      <c r="AY218" s="19" t="s">
        <v>140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9" t="s">
        <v>145</v>
      </c>
      <c r="BK218" s="191">
        <f>ROUND(I218*H218,2)</f>
        <v>0</v>
      </c>
      <c r="BL218" s="19" t="s">
        <v>180</v>
      </c>
      <c r="BM218" s="190" t="s">
        <v>458</v>
      </c>
    </row>
    <row r="219" spans="1:65" s="2" customFormat="1">
      <c r="A219" s="36"/>
      <c r="B219" s="37"/>
      <c r="C219" s="38"/>
      <c r="D219" s="192" t="s">
        <v>147</v>
      </c>
      <c r="E219" s="38"/>
      <c r="F219" s="193" t="s">
        <v>457</v>
      </c>
      <c r="G219" s="38"/>
      <c r="H219" s="38"/>
      <c r="I219" s="194"/>
      <c r="J219" s="38"/>
      <c r="K219" s="38"/>
      <c r="L219" s="41"/>
      <c r="M219" s="195"/>
      <c r="N219" s="196"/>
      <c r="O219" s="67"/>
      <c r="P219" s="67"/>
      <c r="Q219" s="67"/>
      <c r="R219" s="67"/>
      <c r="S219" s="67"/>
      <c r="T219" s="68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147</v>
      </c>
      <c r="AU219" s="19" t="s">
        <v>87</v>
      </c>
    </row>
    <row r="220" spans="1:65" s="13" customFormat="1">
      <c r="B220" s="197"/>
      <c r="C220" s="198"/>
      <c r="D220" s="192" t="s">
        <v>148</v>
      </c>
      <c r="E220" s="199" t="s">
        <v>40</v>
      </c>
      <c r="F220" s="200" t="s">
        <v>459</v>
      </c>
      <c r="G220" s="198"/>
      <c r="H220" s="199" t="s">
        <v>40</v>
      </c>
      <c r="I220" s="201"/>
      <c r="J220" s="198"/>
      <c r="K220" s="198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148</v>
      </c>
      <c r="AU220" s="206" t="s">
        <v>87</v>
      </c>
      <c r="AV220" s="13" t="s">
        <v>85</v>
      </c>
      <c r="AW220" s="13" t="s">
        <v>38</v>
      </c>
      <c r="AX220" s="13" t="s">
        <v>78</v>
      </c>
      <c r="AY220" s="206" t="s">
        <v>140</v>
      </c>
    </row>
    <row r="221" spans="1:65" s="13" customFormat="1">
      <c r="B221" s="197"/>
      <c r="C221" s="198"/>
      <c r="D221" s="192" t="s">
        <v>148</v>
      </c>
      <c r="E221" s="199" t="s">
        <v>40</v>
      </c>
      <c r="F221" s="200" t="s">
        <v>454</v>
      </c>
      <c r="G221" s="198"/>
      <c r="H221" s="199" t="s">
        <v>40</v>
      </c>
      <c r="I221" s="201"/>
      <c r="J221" s="198"/>
      <c r="K221" s="198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148</v>
      </c>
      <c r="AU221" s="206" t="s">
        <v>87</v>
      </c>
      <c r="AV221" s="13" t="s">
        <v>85</v>
      </c>
      <c r="AW221" s="13" t="s">
        <v>38</v>
      </c>
      <c r="AX221" s="13" t="s">
        <v>78</v>
      </c>
      <c r="AY221" s="206" t="s">
        <v>140</v>
      </c>
    </row>
    <row r="222" spans="1:65" s="14" customFormat="1">
      <c r="B222" s="207"/>
      <c r="C222" s="208"/>
      <c r="D222" s="192" t="s">
        <v>148</v>
      </c>
      <c r="E222" s="209" t="s">
        <v>40</v>
      </c>
      <c r="F222" s="210" t="s">
        <v>460</v>
      </c>
      <c r="G222" s="208"/>
      <c r="H222" s="211">
        <v>5.1999999999999998E-2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148</v>
      </c>
      <c r="AU222" s="217" t="s">
        <v>87</v>
      </c>
      <c r="AV222" s="14" t="s">
        <v>87</v>
      </c>
      <c r="AW222" s="14" t="s">
        <v>38</v>
      </c>
      <c r="AX222" s="14" t="s">
        <v>85</v>
      </c>
      <c r="AY222" s="217" t="s">
        <v>140</v>
      </c>
    </row>
    <row r="223" spans="1:65" s="2" customFormat="1" ht="16.5" customHeight="1">
      <c r="A223" s="36"/>
      <c r="B223" s="37"/>
      <c r="C223" s="179" t="s">
        <v>313</v>
      </c>
      <c r="D223" s="179" t="s">
        <v>141</v>
      </c>
      <c r="E223" s="180" t="s">
        <v>306</v>
      </c>
      <c r="F223" s="181" t="s">
        <v>307</v>
      </c>
      <c r="G223" s="182" t="s">
        <v>244</v>
      </c>
      <c r="H223" s="183">
        <v>440</v>
      </c>
      <c r="I223" s="184"/>
      <c r="J223" s="185">
        <f>ROUND(I223*H223,2)</f>
        <v>0</v>
      </c>
      <c r="K223" s="181" t="s">
        <v>194</v>
      </c>
      <c r="L223" s="41"/>
      <c r="M223" s="186" t="s">
        <v>40</v>
      </c>
      <c r="N223" s="187" t="s">
        <v>51</v>
      </c>
      <c r="O223" s="67"/>
      <c r="P223" s="188">
        <f>O223*H223</f>
        <v>0</v>
      </c>
      <c r="Q223" s="188">
        <v>4.6999999999999997E-5</v>
      </c>
      <c r="R223" s="188">
        <f>Q223*H223</f>
        <v>2.068E-2</v>
      </c>
      <c r="S223" s="188">
        <v>0</v>
      </c>
      <c r="T223" s="18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0" t="s">
        <v>180</v>
      </c>
      <c r="AT223" s="190" t="s">
        <v>141</v>
      </c>
      <c r="AU223" s="190" t="s">
        <v>87</v>
      </c>
      <c r="AY223" s="19" t="s">
        <v>140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9" t="s">
        <v>145</v>
      </c>
      <c r="BK223" s="191">
        <f>ROUND(I223*H223,2)</f>
        <v>0</v>
      </c>
      <c r="BL223" s="19" t="s">
        <v>180</v>
      </c>
      <c r="BM223" s="190" t="s">
        <v>308</v>
      </c>
    </row>
    <row r="224" spans="1:65" s="2" customFormat="1">
      <c r="A224" s="36"/>
      <c r="B224" s="37"/>
      <c r="C224" s="38"/>
      <c r="D224" s="192" t="s">
        <v>147</v>
      </c>
      <c r="E224" s="38"/>
      <c r="F224" s="193" t="s">
        <v>309</v>
      </c>
      <c r="G224" s="38"/>
      <c r="H224" s="38"/>
      <c r="I224" s="194"/>
      <c r="J224" s="38"/>
      <c r="K224" s="38"/>
      <c r="L224" s="41"/>
      <c r="M224" s="195"/>
      <c r="N224" s="196"/>
      <c r="O224" s="67"/>
      <c r="P224" s="67"/>
      <c r="Q224" s="67"/>
      <c r="R224" s="67"/>
      <c r="S224" s="67"/>
      <c r="T224" s="68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147</v>
      </c>
      <c r="AU224" s="19" t="s">
        <v>87</v>
      </c>
    </row>
    <row r="225" spans="1:65" s="2" customFormat="1">
      <c r="A225" s="36"/>
      <c r="B225" s="37"/>
      <c r="C225" s="38"/>
      <c r="D225" s="220" t="s">
        <v>197</v>
      </c>
      <c r="E225" s="38"/>
      <c r="F225" s="221" t="s">
        <v>310</v>
      </c>
      <c r="G225" s="38"/>
      <c r="H225" s="38"/>
      <c r="I225" s="194"/>
      <c r="J225" s="38"/>
      <c r="K225" s="38"/>
      <c r="L225" s="41"/>
      <c r="M225" s="195"/>
      <c r="N225" s="196"/>
      <c r="O225" s="67"/>
      <c r="P225" s="67"/>
      <c r="Q225" s="67"/>
      <c r="R225" s="67"/>
      <c r="S225" s="67"/>
      <c r="T225" s="68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197</v>
      </c>
      <c r="AU225" s="19" t="s">
        <v>87</v>
      </c>
    </row>
    <row r="226" spans="1:65" s="13" customFormat="1">
      <c r="B226" s="197"/>
      <c r="C226" s="198"/>
      <c r="D226" s="192" t="s">
        <v>148</v>
      </c>
      <c r="E226" s="199" t="s">
        <v>40</v>
      </c>
      <c r="F226" s="200" t="s">
        <v>461</v>
      </c>
      <c r="G226" s="198"/>
      <c r="H226" s="199" t="s">
        <v>40</v>
      </c>
      <c r="I226" s="201"/>
      <c r="J226" s="198"/>
      <c r="K226" s="198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148</v>
      </c>
      <c r="AU226" s="206" t="s">
        <v>87</v>
      </c>
      <c r="AV226" s="13" t="s">
        <v>85</v>
      </c>
      <c r="AW226" s="13" t="s">
        <v>38</v>
      </c>
      <c r="AX226" s="13" t="s">
        <v>78</v>
      </c>
      <c r="AY226" s="206" t="s">
        <v>140</v>
      </c>
    </row>
    <row r="227" spans="1:65" s="14" customFormat="1">
      <c r="B227" s="207"/>
      <c r="C227" s="208"/>
      <c r="D227" s="192" t="s">
        <v>148</v>
      </c>
      <c r="E227" s="209" t="s">
        <v>40</v>
      </c>
      <c r="F227" s="210" t="s">
        <v>462</v>
      </c>
      <c r="G227" s="208"/>
      <c r="H227" s="211">
        <v>440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148</v>
      </c>
      <c r="AU227" s="217" t="s">
        <v>87</v>
      </c>
      <c r="AV227" s="14" t="s">
        <v>87</v>
      </c>
      <c r="AW227" s="14" t="s">
        <v>38</v>
      </c>
      <c r="AX227" s="14" t="s">
        <v>85</v>
      </c>
      <c r="AY227" s="217" t="s">
        <v>140</v>
      </c>
    </row>
    <row r="228" spans="1:65" s="2" customFormat="1" ht="16.5" customHeight="1">
      <c r="A228" s="36"/>
      <c r="B228" s="37"/>
      <c r="C228" s="244" t="s">
        <v>319</v>
      </c>
      <c r="D228" s="244" t="s">
        <v>260</v>
      </c>
      <c r="E228" s="245" t="s">
        <v>314</v>
      </c>
      <c r="F228" s="246" t="s">
        <v>315</v>
      </c>
      <c r="G228" s="247" t="s">
        <v>168</v>
      </c>
      <c r="H228" s="248">
        <v>0.44</v>
      </c>
      <c r="I228" s="249"/>
      <c r="J228" s="250">
        <f>ROUND(I228*H228,2)</f>
        <v>0</v>
      </c>
      <c r="K228" s="246" t="s">
        <v>40</v>
      </c>
      <c r="L228" s="251"/>
      <c r="M228" s="252" t="s">
        <v>40</v>
      </c>
      <c r="N228" s="253" t="s">
        <v>51</v>
      </c>
      <c r="O228" s="67"/>
      <c r="P228" s="188">
        <f>O228*H228</f>
        <v>0</v>
      </c>
      <c r="Q228" s="188">
        <v>1</v>
      </c>
      <c r="R228" s="188">
        <f>Q228*H228</f>
        <v>0.44</v>
      </c>
      <c r="S228" s="188">
        <v>0</v>
      </c>
      <c r="T228" s="18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0" t="s">
        <v>263</v>
      </c>
      <c r="AT228" s="190" t="s">
        <v>260</v>
      </c>
      <c r="AU228" s="190" t="s">
        <v>87</v>
      </c>
      <c r="AY228" s="19" t="s">
        <v>140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9" t="s">
        <v>145</v>
      </c>
      <c r="BK228" s="191">
        <f>ROUND(I228*H228,2)</f>
        <v>0</v>
      </c>
      <c r="BL228" s="19" t="s">
        <v>180</v>
      </c>
      <c r="BM228" s="190" t="s">
        <v>316</v>
      </c>
    </row>
    <row r="229" spans="1:65" s="2" customFormat="1">
      <c r="A229" s="36"/>
      <c r="B229" s="37"/>
      <c r="C229" s="38"/>
      <c r="D229" s="192" t="s">
        <v>147</v>
      </c>
      <c r="E229" s="38"/>
      <c r="F229" s="193" t="s">
        <v>315</v>
      </c>
      <c r="G229" s="38"/>
      <c r="H229" s="38"/>
      <c r="I229" s="194"/>
      <c r="J229" s="38"/>
      <c r="K229" s="38"/>
      <c r="L229" s="41"/>
      <c r="M229" s="195"/>
      <c r="N229" s="196"/>
      <c r="O229" s="67"/>
      <c r="P229" s="67"/>
      <c r="Q229" s="67"/>
      <c r="R229" s="67"/>
      <c r="S229" s="67"/>
      <c r="T229" s="68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147</v>
      </c>
      <c r="AU229" s="19" t="s">
        <v>87</v>
      </c>
    </row>
    <row r="230" spans="1:65" s="13" customFormat="1">
      <c r="B230" s="197"/>
      <c r="C230" s="198"/>
      <c r="D230" s="192" t="s">
        <v>148</v>
      </c>
      <c r="E230" s="199" t="s">
        <v>40</v>
      </c>
      <c r="F230" s="200" t="s">
        <v>463</v>
      </c>
      <c r="G230" s="198"/>
      <c r="H230" s="199" t="s">
        <v>40</v>
      </c>
      <c r="I230" s="201"/>
      <c r="J230" s="198"/>
      <c r="K230" s="198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148</v>
      </c>
      <c r="AU230" s="206" t="s">
        <v>87</v>
      </c>
      <c r="AV230" s="13" t="s">
        <v>85</v>
      </c>
      <c r="AW230" s="13" t="s">
        <v>38</v>
      </c>
      <c r="AX230" s="13" t="s">
        <v>78</v>
      </c>
      <c r="AY230" s="206" t="s">
        <v>140</v>
      </c>
    </row>
    <row r="231" spans="1:65" s="14" customFormat="1">
      <c r="B231" s="207"/>
      <c r="C231" s="208"/>
      <c r="D231" s="192" t="s">
        <v>148</v>
      </c>
      <c r="E231" s="209" t="s">
        <v>40</v>
      </c>
      <c r="F231" s="210" t="s">
        <v>464</v>
      </c>
      <c r="G231" s="208"/>
      <c r="H231" s="211">
        <v>0.44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148</v>
      </c>
      <c r="AU231" s="217" t="s">
        <v>87</v>
      </c>
      <c r="AV231" s="14" t="s">
        <v>87</v>
      </c>
      <c r="AW231" s="14" t="s">
        <v>38</v>
      </c>
      <c r="AX231" s="14" t="s">
        <v>85</v>
      </c>
      <c r="AY231" s="217" t="s">
        <v>140</v>
      </c>
    </row>
    <row r="232" spans="1:65" s="2" customFormat="1" ht="16.5" customHeight="1">
      <c r="A232" s="36"/>
      <c r="B232" s="37"/>
      <c r="C232" s="179" t="s">
        <v>327</v>
      </c>
      <c r="D232" s="179" t="s">
        <v>141</v>
      </c>
      <c r="E232" s="180" t="s">
        <v>320</v>
      </c>
      <c r="F232" s="181" t="s">
        <v>321</v>
      </c>
      <c r="G232" s="182" t="s">
        <v>244</v>
      </c>
      <c r="H232" s="183">
        <v>521.37599999999998</v>
      </c>
      <c r="I232" s="184"/>
      <c r="J232" s="185">
        <f>ROUND(I232*H232,2)</f>
        <v>0</v>
      </c>
      <c r="K232" s="181" t="s">
        <v>194</v>
      </c>
      <c r="L232" s="41"/>
      <c r="M232" s="186" t="s">
        <v>40</v>
      </c>
      <c r="N232" s="187" t="s">
        <v>51</v>
      </c>
      <c r="O232" s="67"/>
      <c r="P232" s="188">
        <f>O232*H232</f>
        <v>0</v>
      </c>
      <c r="Q232" s="188">
        <v>0</v>
      </c>
      <c r="R232" s="188">
        <f>Q232*H232</f>
        <v>0</v>
      </c>
      <c r="S232" s="188">
        <v>1E-3</v>
      </c>
      <c r="T232" s="189">
        <f>S232*H232</f>
        <v>0.52137599999999995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0" t="s">
        <v>180</v>
      </c>
      <c r="AT232" s="190" t="s">
        <v>141</v>
      </c>
      <c r="AU232" s="190" t="s">
        <v>87</v>
      </c>
      <c r="AY232" s="19" t="s">
        <v>140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9" t="s">
        <v>145</v>
      </c>
      <c r="BK232" s="191">
        <f>ROUND(I232*H232,2)</f>
        <v>0</v>
      </c>
      <c r="BL232" s="19" t="s">
        <v>180</v>
      </c>
      <c r="BM232" s="190" t="s">
        <v>322</v>
      </c>
    </row>
    <row r="233" spans="1:65" s="2" customFormat="1">
      <c r="A233" s="36"/>
      <c r="B233" s="37"/>
      <c r="C233" s="38"/>
      <c r="D233" s="192" t="s">
        <v>147</v>
      </c>
      <c r="E233" s="38"/>
      <c r="F233" s="193" t="s">
        <v>323</v>
      </c>
      <c r="G233" s="38"/>
      <c r="H233" s="38"/>
      <c r="I233" s="194"/>
      <c r="J233" s="38"/>
      <c r="K233" s="38"/>
      <c r="L233" s="41"/>
      <c r="M233" s="195"/>
      <c r="N233" s="196"/>
      <c r="O233" s="67"/>
      <c r="P233" s="67"/>
      <c r="Q233" s="67"/>
      <c r="R233" s="67"/>
      <c r="S233" s="67"/>
      <c r="T233" s="68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147</v>
      </c>
      <c r="AU233" s="19" t="s">
        <v>87</v>
      </c>
    </row>
    <row r="234" spans="1:65" s="2" customFormat="1">
      <c r="A234" s="36"/>
      <c r="B234" s="37"/>
      <c r="C234" s="38"/>
      <c r="D234" s="220" t="s">
        <v>197</v>
      </c>
      <c r="E234" s="38"/>
      <c r="F234" s="221" t="s">
        <v>324</v>
      </c>
      <c r="G234" s="38"/>
      <c r="H234" s="38"/>
      <c r="I234" s="194"/>
      <c r="J234" s="38"/>
      <c r="K234" s="38"/>
      <c r="L234" s="41"/>
      <c r="M234" s="195"/>
      <c r="N234" s="196"/>
      <c r="O234" s="67"/>
      <c r="P234" s="67"/>
      <c r="Q234" s="67"/>
      <c r="R234" s="67"/>
      <c r="S234" s="67"/>
      <c r="T234" s="68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197</v>
      </c>
      <c r="AU234" s="19" t="s">
        <v>87</v>
      </c>
    </row>
    <row r="235" spans="1:65" s="13" customFormat="1" ht="22.5">
      <c r="B235" s="197"/>
      <c r="C235" s="198"/>
      <c r="D235" s="192" t="s">
        <v>148</v>
      </c>
      <c r="E235" s="199" t="s">
        <v>40</v>
      </c>
      <c r="F235" s="200" t="s">
        <v>325</v>
      </c>
      <c r="G235" s="198"/>
      <c r="H235" s="199" t="s">
        <v>40</v>
      </c>
      <c r="I235" s="201"/>
      <c r="J235" s="198"/>
      <c r="K235" s="198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148</v>
      </c>
      <c r="AU235" s="206" t="s">
        <v>87</v>
      </c>
      <c r="AV235" s="13" t="s">
        <v>85</v>
      </c>
      <c r="AW235" s="13" t="s">
        <v>38</v>
      </c>
      <c r="AX235" s="13" t="s">
        <v>78</v>
      </c>
      <c r="AY235" s="206" t="s">
        <v>140</v>
      </c>
    </row>
    <row r="236" spans="1:65" s="14" customFormat="1">
      <c r="B236" s="207"/>
      <c r="C236" s="208"/>
      <c r="D236" s="192" t="s">
        <v>148</v>
      </c>
      <c r="E236" s="209" t="s">
        <v>40</v>
      </c>
      <c r="F236" s="210" t="s">
        <v>465</v>
      </c>
      <c r="G236" s="208"/>
      <c r="H236" s="211">
        <v>521.37599999999998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148</v>
      </c>
      <c r="AU236" s="217" t="s">
        <v>87</v>
      </c>
      <c r="AV236" s="14" t="s">
        <v>87</v>
      </c>
      <c r="AW236" s="14" t="s">
        <v>38</v>
      </c>
      <c r="AX236" s="14" t="s">
        <v>85</v>
      </c>
      <c r="AY236" s="217" t="s">
        <v>140</v>
      </c>
    </row>
    <row r="237" spans="1:65" s="2" customFormat="1" ht="16.5" customHeight="1">
      <c r="A237" s="36"/>
      <c r="B237" s="37"/>
      <c r="C237" s="179" t="s">
        <v>337</v>
      </c>
      <c r="D237" s="179" t="s">
        <v>141</v>
      </c>
      <c r="E237" s="180" t="s">
        <v>328</v>
      </c>
      <c r="F237" s="181" t="s">
        <v>466</v>
      </c>
      <c r="G237" s="182" t="s">
        <v>168</v>
      </c>
      <c r="H237" s="183">
        <v>0.55100000000000005</v>
      </c>
      <c r="I237" s="184"/>
      <c r="J237" s="185">
        <f>ROUND(I237*H237,2)</f>
        <v>0</v>
      </c>
      <c r="K237" s="181" t="s">
        <v>40</v>
      </c>
      <c r="L237" s="41"/>
      <c r="M237" s="186" t="s">
        <v>40</v>
      </c>
      <c r="N237" s="187" t="s">
        <v>51</v>
      </c>
      <c r="O237" s="67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0" t="s">
        <v>180</v>
      </c>
      <c r="AT237" s="190" t="s">
        <v>141</v>
      </c>
      <c r="AU237" s="190" t="s">
        <v>87</v>
      </c>
      <c r="AY237" s="19" t="s">
        <v>140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9" t="s">
        <v>145</v>
      </c>
      <c r="BK237" s="191">
        <f>ROUND(I237*H237,2)</f>
        <v>0</v>
      </c>
      <c r="BL237" s="19" t="s">
        <v>180</v>
      </c>
      <c r="BM237" s="190" t="s">
        <v>467</v>
      </c>
    </row>
    <row r="238" spans="1:65" s="2" customFormat="1">
      <c r="A238" s="36"/>
      <c r="B238" s="37"/>
      <c r="C238" s="38"/>
      <c r="D238" s="192" t="s">
        <v>147</v>
      </c>
      <c r="E238" s="38"/>
      <c r="F238" s="193" t="s">
        <v>466</v>
      </c>
      <c r="G238" s="38"/>
      <c r="H238" s="38"/>
      <c r="I238" s="194"/>
      <c r="J238" s="38"/>
      <c r="K238" s="38"/>
      <c r="L238" s="41"/>
      <c r="M238" s="195"/>
      <c r="N238" s="196"/>
      <c r="O238" s="67"/>
      <c r="P238" s="67"/>
      <c r="Q238" s="67"/>
      <c r="R238" s="67"/>
      <c r="S238" s="67"/>
      <c r="T238" s="68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147</v>
      </c>
      <c r="AU238" s="19" t="s">
        <v>87</v>
      </c>
    </row>
    <row r="239" spans="1:65" s="13" customFormat="1">
      <c r="B239" s="197"/>
      <c r="C239" s="198"/>
      <c r="D239" s="192" t="s">
        <v>148</v>
      </c>
      <c r="E239" s="199" t="s">
        <v>40</v>
      </c>
      <c r="F239" s="200" t="s">
        <v>331</v>
      </c>
      <c r="G239" s="198"/>
      <c r="H239" s="199" t="s">
        <v>40</v>
      </c>
      <c r="I239" s="201"/>
      <c r="J239" s="198"/>
      <c r="K239" s="198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148</v>
      </c>
      <c r="AU239" s="206" t="s">
        <v>87</v>
      </c>
      <c r="AV239" s="13" t="s">
        <v>85</v>
      </c>
      <c r="AW239" s="13" t="s">
        <v>38</v>
      </c>
      <c r="AX239" s="13" t="s">
        <v>78</v>
      </c>
      <c r="AY239" s="206" t="s">
        <v>140</v>
      </c>
    </row>
    <row r="240" spans="1:65" s="13" customFormat="1" ht="22.5">
      <c r="B240" s="197"/>
      <c r="C240" s="198"/>
      <c r="D240" s="192" t="s">
        <v>148</v>
      </c>
      <c r="E240" s="199" t="s">
        <v>40</v>
      </c>
      <c r="F240" s="200" t="s">
        <v>332</v>
      </c>
      <c r="G240" s="198"/>
      <c r="H240" s="199" t="s">
        <v>40</v>
      </c>
      <c r="I240" s="201"/>
      <c r="J240" s="198"/>
      <c r="K240" s="198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148</v>
      </c>
      <c r="AU240" s="206" t="s">
        <v>87</v>
      </c>
      <c r="AV240" s="13" t="s">
        <v>85</v>
      </c>
      <c r="AW240" s="13" t="s">
        <v>38</v>
      </c>
      <c r="AX240" s="13" t="s">
        <v>78</v>
      </c>
      <c r="AY240" s="206" t="s">
        <v>140</v>
      </c>
    </row>
    <row r="241" spans="1:65" s="13" customFormat="1">
      <c r="B241" s="197"/>
      <c r="C241" s="198"/>
      <c r="D241" s="192" t="s">
        <v>148</v>
      </c>
      <c r="E241" s="199" t="s">
        <v>40</v>
      </c>
      <c r="F241" s="200" t="s">
        <v>333</v>
      </c>
      <c r="G241" s="198"/>
      <c r="H241" s="199" t="s">
        <v>40</v>
      </c>
      <c r="I241" s="201"/>
      <c r="J241" s="198"/>
      <c r="K241" s="198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148</v>
      </c>
      <c r="AU241" s="206" t="s">
        <v>87</v>
      </c>
      <c r="AV241" s="13" t="s">
        <v>85</v>
      </c>
      <c r="AW241" s="13" t="s">
        <v>38</v>
      </c>
      <c r="AX241" s="13" t="s">
        <v>78</v>
      </c>
      <c r="AY241" s="206" t="s">
        <v>140</v>
      </c>
    </row>
    <row r="242" spans="1:65" s="14" customFormat="1">
      <c r="B242" s="207"/>
      <c r="C242" s="208"/>
      <c r="D242" s="192" t="s">
        <v>148</v>
      </c>
      <c r="E242" s="209" t="s">
        <v>40</v>
      </c>
      <c r="F242" s="210" t="s">
        <v>468</v>
      </c>
      <c r="G242" s="208"/>
      <c r="H242" s="211">
        <v>0.52100000000000002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148</v>
      </c>
      <c r="AU242" s="217" t="s">
        <v>87</v>
      </c>
      <c r="AV242" s="14" t="s">
        <v>87</v>
      </c>
      <c r="AW242" s="14" t="s">
        <v>38</v>
      </c>
      <c r="AX242" s="14" t="s">
        <v>78</v>
      </c>
      <c r="AY242" s="217" t="s">
        <v>140</v>
      </c>
    </row>
    <row r="243" spans="1:65" s="13" customFormat="1">
      <c r="B243" s="197"/>
      <c r="C243" s="198"/>
      <c r="D243" s="192" t="s">
        <v>148</v>
      </c>
      <c r="E243" s="199" t="s">
        <v>40</v>
      </c>
      <c r="F243" s="200" t="s">
        <v>335</v>
      </c>
      <c r="G243" s="198"/>
      <c r="H243" s="199" t="s">
        <v>40</v>
      </c>
      <c r="I243" s="201"/>
      <c r="J243" s="198"/>
      <c r="K243" s="198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148</v>
      </c>
      <c r="AU243" s="206" t="s">
        <v>87</v>
      </c>
      <c r="AV243" s="13" t="s">
        <v>85</v>
      </c>
      <c r="AW243" s="13" t="s">
        <v>38</v>
      </c>
      <c r="AX243" s="13" t="s">
        <v>78</v>
      </c>
      <c r="AY243" s="206" t="s">
        <v>140</v>
      </c>
    </row>
    <row r="244" spans="1:65" s="14" customFormat="1">
      <c r="B244" s="207"/>
      <c r="C244" s="208"/>
      <c r="D244" s="192" t="s">
        <v>148</v>
      </c>
      <c r="E244" s="209" t="s">
        <v>40</v>
      </c>
      <c r="F244" s="210" t="s">
        <v>336</v>
      </c>
      <c r="G244" s="208"/>
      <c r="H244" s="211">
        <v>0.03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148</v>
      </c>
      <c r="AU244" s="217" t="s">
        <v>87</v>
      </c>
      <c r="AV244" s="14" t="s">
        <v>87</v>
      </c>
      <c r="AW244" s="14" t="s">
        <v>38</v>
      </c>
      <c r="AX244" s="14" t="s">
        <v>78</v>
      </c>
      <c r="AY244" s="217" t="s">
        <v>140</v>
      </c>
    </row>
    <row r="245" spans="1:65" s="16" customFormat="1">
      <c r="B245" s="233"/>
      <c r="C245" s="234"/>
      <c r="D245" s="192" t="s">
        <v>148</v>
      </c>
      <c r="E245" s="235" t="s">
        <v>40</v>
      </c>
      <c r="F245" s="236" t="s">
        <v>258</v>
      </c>
      <c r="G245" s="234"/>
      <c r="H245" s="237">
        <v>0.55100000000000005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148</v>
      </c>
      <c r="AU245" s="243" t="s">
        <v>87</v>
      </c>
      <c r="AV245" s="16" t="s">
        <v>145</v>
      </c>
      <c r="AW245" s="16" t="s">
        <v>38</v>
      </c>
      <c r="AX245" s="16" t="s">
        <v>85</v>
      </c>
      <c r="AY245" s="243" t="s">
        <v>140</v>
      </c>
    </row>
    <row r="246" spans="1:65" s="2" customFormat="1" ht="16.5" customHeight="1">
      <c r="A246" s="36"/>
      <c r="B246" s="37"/>
      <c r="C246" s="179" t="s">
        <v>345</v>
      </c>
      <c r="D246" s="179" t="s">
        <v>141</v>
      </c>
      <c r="E246" s="180" t="s">
        <v>338</v>
      </c>
      <c r="F246" s="181" t="s">
        <v>339</v>
      </c>
      <c r="G246" s="182" t="s">
        <v>168</v>
      </c>
      <c r="H246" s="183">
        <v>2.7709999999999999</v>
      </c>
      <c r="I246" s="184"/>
      <c r="J246" s="185">
        <f>ROUND(I246*H246,2)</f>
        <v>0</v>
      </c>
      <c r="K246" s="181" t="s">
        <v>194</v>
      </c>
      <c r="L246" s="41"/>
      <c r="M246" s="186" t="s">
        <v>40</v>
      </c>
      <c r="N246" s="187" t="s">
        <v>51</v>
      </c>
      <c r="O246" s="67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0" t="s">
        <v>180</v>
      </c>
      <c r="AT246" s="190" t="s">
        <v>141</v>
      </c>
      <c r="AU246" s="190" t="s">
        <v>87</v>
      </c>
      <c r="AY246" s="19" t="s">
        <v>140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9" t="s">
        <v>145</v>
      </c>
      <c r="BK246" s="191">
        <f>ROUND(I246*H246,2)</f>
        <v>0</v>
      </c>
      <c r="BL246" s="19" t="s">
        <v>180</v>
      </c>
      <c r="BM246" s="190" t="s">
        <v>340</v>
      </c>
    </row>
    <row r="247" spans="1:65" s="2" customFormat="1" ht="19.5">
      <c r="A247" s="36"/>
      <c r="B247" s="37"/>
      <c r="C247" s="38"/>
      <c r="D247" s="192" t="s">
        <v>147</v>
      </c>
      <c r="E247" s="38"/>
      <c r="F247" s="193" t="s">
        <v>341</v>
      </c>
      <c r="G247" s="38"/>
      <c r="H247" s="38"/>
      <c r="I247" s="194"/>
      <c r="J247" s="38"/>
      <c r="K247" s="38"/>
      <c r="L247" s="41"/>
      <c r="M247" s="195"/>
      <c r="N247" s="196"/>
      <c r="O247" s="67"/>
      <c r="P247" s="67"/>
      <c r="Q247" s="67"/>
      <c r="R247" s="67"/>
      <c r="S247" s="67"/>
      <c r="T247" s="68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147</v>
      </c>
      <c r="AU247" s="19" t="s">
        <v>87</v>
      </c>
    </row>
    <row r="248" spans="1:65" s="2" customFormat="1">
      <c r="A248" s="36"/>
      <c r="B248" s="37"/>
      <c r="C248" s="38"/>
      <c r="D248" s="220" t="s">
        <v>197</v>
      </c>
      <c r="E248" s="38"/>
      <c r="F248" s="221" t="s">
        <v>342</v>
      </c>
      <c r="G248" s="38"/>
      <c r="H248" s="38"/>
      <c r="I248" s="194"/>
      <c r="J248" s="38"/>
      <c r="K248" s="38"/>
      <c r="L248" s="41"/>
      <c r="M248" s="195"/>
      <c r="N248" s="196"/>
      <c r="O248" s="67"/>
      <c r="P248" s="67"/>
      <c r="Q248" s="67"/>
      <c r="R248" s="67"/>
      <c r="S248" s="67"/>
      <c r="T248" s="68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197</v>
      </c>
      <c r="AU248" s="19" t="s">
        <v>87</v>
      </c>
    </row>
    <row r="249" spans="1:65" s="12" customFormat="1" ht="22.9" customHeight="1">
      <c r="B249" s="165"/>
      <c r="C249" s="166"/>
      <c r="D249" s="167" t="s">
        <v>77</v>
      </c>
      <c r="E249" s="218" t="s">
        <v>343</v>
      </c>
      <c r="F249" s="218" t="s">
        <v>344</v>
      </c>
      <c r="G249" s="166"/>
      <c r="H249" s="166"/>
      <c r="I249" s="169"/>
      <c r="J249" s="219">
        <f>BK249</f>
        <v>0</v>
      </c>
      <c r="K249" s="166"/>
      <c r="L249" s="171"/>
      <c r="M249" s="172"/>
      <c r="N249" s="173"/>
      <c r="O249" s="173"/>
      <c r="P249" s="174">
        <f>SUM(P250:P303)</f>
        <v>0</v>
      </c>
      <c r="Q249" s="173"/>
      <c r="R249" s="174">
        <f>SUM(R250:R303)</f>
        <v>10.996699999999999</v>
      </c>
      <c r="S249" s="173"/>
      <c r="T249" s="175">
        <f>SUM(T250:T303)</f>
        <v>13.689999999999998</v>
      </c>
      <c r="AR249" s="176" t="s">
        <v>87</v>
      </c>
      <c r="AT249" s="177" t="s">
        <v>77</v>
      </c>
      <c r="AU249" s="177" t="s">
        <v>85</v>
      </c>
      <c r="AY249" s="176" t="s">
        <v>140</v>
      </c>
      <c r="BK249" s="178">
        <f>SUM(BK250:BK303)</f>
        <v>0</v>
      </c>
    </row>
    <row r="250" spans="1:65" s="2" customFormat="1" ht="16.5" customHeight="1">
      <c r="A250" s="36"/>
      <c r="B250" s="37"/>
      <c r="C250" s="179" t="s">
        <v>355</v>
      </c>
      <c r="D250" s="179" t="s">
        <v>141</v>
      </c>
      <c r="E250" s="180" t="s">
        <v>346</v>
      </c>
      <c r="F250" s="181" t="s">
        <v>347</v>
      </c>
      <c r="G250" s="182" t="s">
        <v>348</v>
      </c>
      <c r="H250" s="183">
        <v>37</v>
      </c>
      <c r="I250" s="184"/>
      <c r="J250" s="185">
        <f>ROUND(I250*H250,2)</f>
        <v>0</v>
      </c>
      <c r="K250" s="181" t="s">
        <v>194</v>
      </c>
      <c r="L250" s="41"/>
      <c r="M250" s="186" t="s">
        <v>40</v>
      </c>
      <c r="N250" s="187" t="s">
        <v>51</v>
      </c>
      <c r="O250" s="67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0" t="s">
        <v>180</v>
      </c>
      <c r="AT250" s="190" t="s">
        <v>141</v>
      </c>
      <c r="AU250" s="190" t="s">
        <v>87</v>
      </c>
      <c r="AY250" s="19" t="s">
        <v>140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9" t="s">
        <v>145</v>
      </c>
      <c r="BK250" s="191">
        <f>ROUND(I250*H250,2)</f>
        <v>0</v>
      </c>
      <c r="BL250" s="19" t="s">
        <v>180</v>
      </c>
      <c r="BM250" s="190" t="s">
        <v>469</v>
      </c>
    </row>
    <row r="251" spans="1:65" s="2" customFormat="1" ht="19.5">
      <c r="A251" s="36"/>
      <c r="B251" s="37"/>
      <c r="C251" s="38"/>
      <c r="D251" s="192" t="s">
        <v>147</v>
      </c>
      <c r="E251" s="38"/>
      <c r="F251" s="193" t="s">
        <v>350</v>
      </c>
      <c r="G251" s="38"/>
      <c r="H251" s="38"/>
      <c r="I251" s="194"/>
      <c r="J251" s="38"/>
      <c r="K251" s="38"/>
      <c r="L251" s="41"/>
      <c r="M251" s="195"/>
      <c r="N251" s="196"/>
      <c r="O251" s="67"/>
      <c r="P251" s="67"/>
      <c r="Q251" s="67"/>
      <c r="R251" s="67"/>
      <c r="S251" s="67"/>
      <c r="T251" s="68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147</v>
      </c>
      <c r="AU251" s="19" t="s">
        <v>87</v>
      </c>
    </row>
    <row r="252" spans="1:65" s="2" customFormat="1">
      <c r="A252" s="36"/>
      <c r="B252" s="37"/>
      <c r="C252" s="38"/>
      <c r="D252" s="220" t="s">
        <v>197</v>
      </c>
      <c r="E252" s="38"/>
      <c r="F252" s="221" t="s">
        <v>351</v>
      </c>
      <c r="G252" s="38"/>
      <c r="H252" s="38"/>
      <c r="I252" s="194"/>
      <c r="J252" s="38"/>
      <c r="K252" s="38"/>
      <c r="L252" s="41"/>
      <c r="M252" s="195"/>
      <c r="N252" s="196"/>
      <c r="O252" s="67"/>
      <c r="P252" s="67"/>
      <c r="Q252" s="67"/>
      <c r="R252" s="67"/>
      <c r="S252" s="67"/>
      <c r="T252" s="68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197</v>
      </c>
      <c r="AU252" s="19" t="s">
        <v>87</v>
      </c>
    </row>
    <row r="253" spans="1:65" s="13" customFormat="1">
      <c r="B253" s="197"/>
      <c r="C253" s="198"/>
      <c r="D253" s="192" t="s">
        <v>148</v>
      </c>
      <c r="E253" s="199" t="s">
        <v>40</v>
      </c>
      <c r="F253" s="200" t="s">
        <v>470</v>
      </c>
      <c r="G253" s="198"/>
      <c r="H253" s="199" t="s">
        <v>40</v>
      </c>
      <c r="I253" s="201"/>
      <c r="J253" s="198"/>
      <c r="K253" s="198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148</v>
      </c>
      <c r="AU253" s="206" t="s">
        <v>87</v>
      </c>
      <c r="AV253" s="13" t="s">
        <v>85</v>
      </c>
      <c r="AW253" s="13" t="s">
        <v>38</v>
      </c>
      <c r="AX253" s="13" t="s">
        <v>78</v>
      </c>
      <c r="AY253" s="206" t="s">
        <v>140</v>
      </c>
    </row>
    <row r="254" spans="1:65" s="13" customFormat="1">
      <c r="B254" s="197"/>
      <c r="C254" s="198"/>
      <c r="D254" s="192" t="s">
        <v>148</v>
      </c>
      <c r="E254" s="199" t="s">
        <v>40</v>
      </c>
      <c r="F254" s="200" t="s">
        <v>471</v>
      </c>
      <c r="G254" s="198"/>
      <c r="H254" s="199" t="s">
        <v>40</v>
      </c>
      <c r="I254" s="201"/>
      <c r="J254" s="198"/>
      <c r="K254" s="198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148</v>
      </c>
      <c r="AU254" s="206" t="s">
        <v>87</v>
      </c>
      <c r="AV254" s="13" t="s">
        <v>85</v>
      </c>
      <c r="AW254" s="13" t="s">
        <v>38</v>
      </c>
      <c r="AX254" s="13" t="s">
        <v>78</v>
      </c>
      <c r="AY254" s="206" t="s">
        <v>140</v>
      </c>
    </row>
    <row r="255" spans="1:65" s="14" customFormat="1">
      <c r="B255" s="207"/>
      <c r="C255" s="208"/>
      <c r="D255" s="192" t="s">
        <v>148</v>
      </c>
      <c r="E255" s="209" t="s">
        <v>40</v>
      </c>
      <c r="F255" s="210" t="s">
        <v>472</v>
      </c>
      <c r="G255" s="208"/>
      <c r="H255" s="211">
        <v>37</v>
      </c>
      <c r="I255" s="212"/>
      <c r="J255" s="208"/>
      <c r="K255" s="208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148</v>
      </c>
      <c r="AU255" s="217" t="s">
        <v>87</v>
      </c>
      <c r="AV255" s="14" t="s">
        <v>87</v>
      </c>
      <c r="AW255" s="14" t="s">
        <v>38</v>
      </c>
      <c r="AX255" s="14" t="s">
        <v>85</v>
      </c>
      <c r="AY255" s="217" t="s">
        <v>140</v>
      </c>
    </row>
    <row r="256" spans="1:65" s="2" customFormat="1" ht="16.5" customHeight="1">
      <c r="A256" s="36"/>
      <c r="B256" s="37"/>
      <c r="C256" s="179" t="s">
        <v>362</v>
      </c>
      <c r="D256" s="179" t="s">
        <v>141</v>
      </c>
      <c r="E256" s="180" t="s">
        <v>356</v>
      </c>
      <c r="F256" s="181" t="s">
        <v>357</v>
      </c>
      <c r="G256" s="182" t="s">
        <v>348</v>
      </c>
      <c r="H256" s="183">
        <v>370</v>
      </c>
      <c r="I256" s="184"/>
      <c r="J256" s="185">
        <f>ROUND(I256*H256,2)</f>
        <v>0</v>
      </c>
      <c r="K256" s="181" t="s">
        <v>40</v>
      </c>
      <c r="L256" s="41"/>
      <c r="M256" s="186" t="s">
        <v>40</v>
      </c>
      <c r="N256" s="187" t="s">
        <v>51</v>
      </c>
      <c r="O256" s="67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0" t="s">
        <v>180</v>
      </c>
      <c r="AT256" s="190" t="s">
        <v>141</v>
      </c>
      <c r="AU256" s="190" t="s">
        <v>87</v>
      </c>
      <c r="AY256" s="19" t="s">
        <v>140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9" t="s">
        <v>145</v>
      </c>
      <c r="BK256" s="191">
        <f>ROUND(I256*H256,2)</f>
        <v>0</v>
      </c>
      <c r="BL256" s="19" t="s">
        <v>180</v>
      </c>
      <c r="BM256" s="190" t="s">
        <v>358</v>
      </c>
    </row>
    <row r="257" spans="1:65" s="2" customFormat="1">
      <c r="A257" s="36"/>
      <c r="B257" s="37"/>
      <c r="C257" s="38"/>
      <c r="D257" s="192" t="s">
        <v>147</v>
      </c>
      <c r="E257" s="38"/>
      <c r="F257" s="193" t="s">
        <v>359</v>
      </c>
      <c r="G257" s="38"/>
      <c r="H257" s="38"/>
      <c r="I257" s="194"/>
      <c r="J257" s="38"/>
      <c r="K257" s="38"/>
      <c r="L257" s="41"/>
      <c r="M257" s="195"/>
      <c r="N257" s="196"/>
      <c r="O257" s="67"/>
      <c r="P257" s="67"/>
      <c r="Q257" s="67"/>
      <c r="R257" s="67"/>
      <c r="S257" s="67"/>
      <c r="T257" s="68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147</v>
      </c>
      <c r="AU257" s="19" t="s">
        <v>87</v>
      </c>
    </row>
    <row r="258" spans="1:65" s="13" customFormat="1">
      <c r="B258" s="197"/>
      <c r="C258" s="198"/>
      <c r="D258" s="192" t="s">
        <v>148</v>
      </c>
      <c r="E258" s="199" t="s">
        <v>40</v>
      </c>
      <c r="F258" s="200" t="s">
        <v>470</v>
      </c>
      <c r="G258" s="198"/>
      <c r="H258" s="199" t="s">
        <v>40</v>
      </c>
      <c r="I258" s="201"/>
      <c r="J258" s="198"/>
      <c r="K258" s="198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148</v>
      </c>
      <c r="AU258" s="206" t="s">
        <v>87</v>
      </c>
      <c r="AV258" s="13" t="s">
        <v>85</v>
      </c>
      <c r="AW258" s="13" t="s">
        <v>38</v>
      </c>
      <c r="AX258" s="13" t="s">
        <v>78</v>
      </c>
      <c r="AY258" s="206" t="s">
        <v>140</v>
      </c>
    </row>
    <row r="259" spans="1:65" s="13" customFormat="1">
      <c r="B259" s="197"/>
      <c r="C259" s="198"/>
      <c r="D259" s="192" t="s">
        <v>148</v>
      </c>
      <c r="E259" s="199" t="s">
        <v>40</v>
      </c>
      <c r="F259" s="200" t="s">
        <v>473</v>
      </c>
      <c r="G259" s="198"/>
      <c r="H259" s="199" t="s">
        <v>40</v>
      </c>
      <c r="I259" s="201"/>
      <c r="J259" s="198"/>
      <c r="K259" s="198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148</v>
      </c>
      <c r="AU259" s="206" t="s">
        <v>87</v>
      </c>
      <c r="AV259" s="13" t="s">
        <v>85</v>
      </c>
      <c r="AW259" s="13" t="s">
        <v>38</v>
      </c>
      <c r="AX259" s="13" t="s">
        <v>78</v>
      </c>
      <c r="AY259" s="206" t="s">
        <v>140</v>
      </c>
    </row>
    <row r="260" spans="1:65" s="14" customFormat="1">
      <c r="B260" s="207"/>
      <c r="C260" s="208"/>
      <c r="D260" s="192" t="s">
        <v>148</v>
      </c>
      <c r="E260" s="209" t="s">
        <v>40</v>
      </c>
      <c r="F260" s="210" t="s">
        <v>474</v>
      </c>
      <c r="G260" s="208"/>
      <c r="H260" s="211">
        <v>370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148</v>
      </c>
      <c r="AU260" s="217" t="s">
        <v>87</v>
      </c>
      <c r="AV260" s="14" t="s">
        <v>87</v>
      </c>
      <c r="AW260" s="14" t="s">
        <v>38</v>
      </c>
      <c r="AX260" s="14" t="s">
        <v>85</v>
      </c>
      <c r="AY260" s="217" t="s">
        <v>140</v>
      </c>
    </row>
    <row r="261" spans="1:65" s="2" customFormat="1" ht="16.5" customHeight="1">
      <c r="A261" s="36"/>
      <c r="B261" s="37"/>
      <c r="C261" s="179" t="s">
        <v>263</v>
      </c>
      <c r="D261" s="179" t="s">
        <v>141</v>
      </c>
      <c r="E261" s="180" t="s">
        <v>363</v>
      </c>
      <c r="F261" s="181" t="s">
        <v>364</v>
      </c>
      <c r="G261" s="182" t="s">
        <v>348</v>
      </c>
      <c r="H261" s="183">
        <v>370</v>
      </c>
      <c r="I261" s="184"/>
      <c r="J261" s="185">
        <f>ROUND(I261*H261,2)</f>
        <v>0</v>
      </c>
      <c r="K261" s="181" t="s">
        <v>194</v>
      </c>
      <c r="L261" s="41"/>
      <c r="M261" s="186" t="s">
        <v>40</v>
      </c>
      <c r="N261" s="187" t="s">
        <v>51</v>
      </c>
      <c r="O261" s="67"/>
      <c r="P261" s="188">
        <f>O261*H261</f>
        <v>0</v>
      </c>
      <c r="Q261" s="188">
        <v>1.0999999999999999E-2</v>
      </c>
      <c r="R261" s="188">
        <f>Q261*H261</f>
        <v>4.0699999999999994</v>
      </c>
      <c r="S261" s="188">
        <v>1.0999999999999999E-2</v>
      </c>
      <c r="T261" s="189">
        <f>S261*H261</f>
        <v>4.0699999999999994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0" t="s">
        <v>180</v>
      </c>
      <c r="AT261" s="190" t="s">
        <v>141</v>
      </c>
      <c r="AU261" s="190" t="s">
        <v>87</v>
      </c>
      <c r="AY261" s="19" t="s">
        <v>140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9" t="s">
        <v>145</v>
      </c>
      <c r="BK261" s="191">
        <f>ROUND(I261*H261,2)</f>
        <v>0</v>
      </c>
      <c r="BL261" s="19" t="s">
        <v>180</v>
      </c>
      <c r="BM261" s="190" t="s">
        <v>475</v>
      </c>
    </row>
    <row r="262" spans="1:65" s="2" customFormat="1" ht="19.5">
      <c r="A262" s="36"/>
      <c r="B262" s="37"/>
      <c r="C262" s="38"/>
      <c r="D262" s="192" t="s">
        <v>147</v>
      </c>
      <c r="E262" s="38"/>
      <c r="F262" s="193" t="s">
        <v>366</v>
      </c>
      <c r="G262" s="38"/>
      <c r="H262" s="38"/>
      <c r="I262" s="194"/>
      <c r="J262" s="38"/>
      <c r="K262" s="38"/>
      <c r="L262" s="41"/>
      <c r="M262" s="195"/>
      <c r="N262" s="196"/>
      <c r="O262" s="67"/>
      <c r="P262" s="67"/>
      <c r="Q262" s="67"/>
      <c r="R262" s="67"/>
      <c r="S262" s="67"/>
      <c r="T262" s="68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147</v>
      </c>
      <c r="AU262" s="19" t="s">
        <v>87</v>
      </c>
    </row>
    <row r="263" spans="1:65" s="2" customFormat="1">
      <c r="A263" s="36"/>
      <c r="B263" s="37"/>
      <c r="C263" s="38"/>
      <c r="D263" s="220" t="s">
        <v>197</v>
      </c>
      <c r="E263" s="38"/>
      <c r="F263" s="221" t="s">
        <v>367</v>
      </c>
      <c r="G263" s="38"/>
      <c r="H263" s="38"/>
      <c r="I263" s="194"/>
      <c r="J263" s="38"/>
      <c r="K263" s="38"/>
      <c r="L263" s="41"/>
      <c r="M263" s="195"/>
      <c r="N263" s="196"/>
      <c r="O263" s="67"/>
      <c r="P263" s="67"/>
      <c r="Q263" s="67"/>
      <c r="R263" s="67"/>
      <c r="S263" s="67"/>
      <c r="T263" s="68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197</v>
      </c>
      <c r="AU263" s="19" t="s">
        <v>87</v>
      </c>
    </row>
    <row r="264" spans="1:65" s="13" customFormat="1">
      <c r="B264" s="197"/>
      <c r="C264" s="198"/>
      <c r="D264" s="192" t="s">
        <v>148</v>
      </c>
      <c r="E264" s="199" t="s">
        <v>40</v>
      </c>
      <c r="F264" s="200" t="s">
        <v>476</v>
      </c>
      <c r="G264" s="198"/>
      <c r="H264" s="199" t="s">
        <v>40</v>
      </c>
      <c r="I264" s="201"/>
      <c r="J264" s="198"/>
      <c r="K264" s="198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148</v>
      </c>
      <c r="AU264" s="206" t="s">
        <v>87</v>
      </c>
      <c r="AV264" s="13" t="s">
        <v>85</v>
      </c>
      <c r="AW264" s="13" t="s">
        <v>38</v>
      </c>
      <c r="AX264" s="13" t="s">
        <v>78</v>
      </c>
      <c r="AY264" s="206" t="s">
        <v>140</v>
      </c>
    </row>
    <row r="265" spans="1:65" s="14" customFormat="1">
      <c r="B265" s="207"/>
      <c r="C265" s="208"/>
      <c r="D265" s="192" t="s">
        <v>148</v>
      </c>
      <c r="E265" s="209" t="s">
        <v>40</v>
      </c>
      <c r="F265" s="210" t="s">
        <v>474</v>
      </c>
      <c r="G265" s="208"/>
      <c r="H265" s="211">
        <v>370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148</v>
      </c>
      <c r="AU265" s="217" t="s">
        <v>87</v>
      </c>
      <c r="AV265" s="14" t="s">
        <v>87</v>
      </c>
      <c r="AW265" s="14" t="s">
        <v>38</v>
      </c>
      <c r="AX265" s="14" t="s">
        <v>85</v>
      </c>
      <c r="AY265" s="217" t="s">
        <v>140</v>
      </c>
    </row>
    <row r="266" spans="1:65" s="2" customFormat="1" ht="21.75" customHeight="1">
      <c r="A266" s="36"/>
      <c r="B266" s="37"/>
      <c r="C266" s="179" t="s">
        <v>375</v>
      </c>
      <c r="D266" s="179" t="s">
        <v>141</v>
      </c>
      <c r="E266" s="180" t="s">
        <v>369</v>
      </c>
      <c r="F266" s="181" t="s">
        <v>370</v>
      </c>
      <c r="G266" s="182" t="s">
        <v>348</v>
      </c>
      <c r="H266" s="183">
        <v>370</v>
      </c>
      <c r="I266" s="184"/>
      <c r="J266" s="185">
        <f>ROUND(I266*H266,2)</f>
        <v>0</v>
      </c>
      <c r="K266" s="181" t="s">
        <v>194</v>
      </c>
      <c r="L266" s="41"/>
      <c r="M266" s="186" t="s">
        <v>40</v>
      </c>
      <c r="N266" s="187" t="s">
        <v>51</v>
      </c>
      <c r="O266" s="67"/>
      <c r="P266" s="188">
        <f>O266*H266</f>
        <v>0</v>
      </c>
      <c r="Q266" s="188">
        <v>1.2999999999999999E-2</v>
      </c>
      <c r="R266" s="188">
        <f>Q266*H266</f>
        <v>4.8099999999999996</v>
      </c>
      <c r="S266" s="188">
        <v>1.2999999999999999E-2</v>
      </c>
      <c r="T266" s="189">
        <f>S266*H266</f>
        <v>4.8099999999999996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0" t="s">
        <v>180</v>
      </c>
      <c r="AT266" s="190" t="s">
        <v>141</v>
      </c>
      <c r="AU266" s="190" t="s">
        <v>87</v>
      </c>
      <c r="AY266" s="19" t="s">
        <v>140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9" t="s">
        <v>145</v>
      </c>
      <c r="BK266" s="191">
        <f>ROUND(I266*H266,2)</f>
        <v>0</v>
      </c>
      <c r="BL266" s="19" t="s">
        <v>180</v>
      </c>
      <c r="BM266" s="190" t="s">
        <v>477</v>
      </c>
    </row>
    <row r="267" spans="1:65" s="2" customFormat="1" ht="19.5">
      <c r="A267" s="36"/>
      <c r="B267" s="37"/>
      <c r="C267" s="38"/>
      <c r="D267" s="192" t="s">
        <v>147</v>
      </c>
      <c r="E267" s="38"/>
      <c r="F267" s="193" t="s">
        <v>372</v>
      </c>
      <c r="G267" s="38"/>
      <c r="H267" s="38"/>
      <c r="I267" s="194"/>
      <c r="J267" s="38"/>
      <c r="K267" s="38"/>
      <c r="L267" s="41"/>
      <c r="M267" s="195"/>
      <c r="N267" s="196"/>
      <c r="O267" s="67"/>
      <c r="P267" s="67"/>
      <c r="Q267" s="67"/>
      <c r="R267" s="67"/>
      <c r="S267" s="67"/>
      <c r="T267" s="68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147</v>
      </c>
      <c r="AU267" s="19" t="s">
        <v>87</v>
      </c>
    </row>
    <row r="268" spans="1:65" s="2" customFormat="1">
      <c r="A268" s="36"/>
      <c r="B268" s="37"/>
      <c r="C268" s="38"/>
      <c r="D268" s="220" t="s">
        <v>197</v>
      </c>
      <c r="E268" s="38"/>
      <c r="F268" s="221" t="s">
        <v>373</v>
      </c>
      <c r="G268" s="38"/>
      <c r="H268" s="38"/>
      <c r="I268" s="194"/>
      <c r="J268" s="38"/>
      <c r="K268" s="38"/>
      <c r="L268" s="41"/>
      <c r="M268" s="195"/>
      <c r="N268" s="196"/>
      <c r="O268" s="67"/>
      <c r="P268" s="67"/>
      <c r="Q268" s="67"/>
      <c r="R268" s="67"/>
      <c r="S268" s="67"/>
      <c r="T268" s="68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197</v>
      </c>
      <c r="AU268" s="19" t="s">
        <v>87</v>
      </c>
    </row>
    <row r="269" spans="1:65" s="13" customFormat="1">
      <c r="B269" s="197"/>
      <c r="C269" s="198"/>
      <c r="D269" s="192" t="s">
        <v>148</v>
      </c>
      <c r="E269" s="199" t="s">
        <v>40</v>
      </c>
      <c r="F269" s="200" t="s">
        <v>478</v>
      </c>
      <c r="G269" s="198"/>
      <c r="H269" s="199" t="s">
        <v>40</v>
      </c>
      <c r="I269" s="201"/>
      <c r="J269" s="198"/>
      <c r="K269" s="198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148</v>
      </c>
      <c r="AU269" s="206" t="s">
        <v>87</v>
      </c>
      <c r="AV269" s="13" t="s">
        <v>85</v>
      </c>
      <c r="AW269" s="13" t="s">
        <v>38</v>
      </c>
      <c r="AX269" s="13" t="s">
        <v>78</v>
      </c>
      <c r="AY269" s="206" t="s">
        <v>140</v>
      </c>
    </row>
    <row r="270" spans="1:65" s="14" customFormat="1">
      <c r="B270" s="207"/>
      <c r="C270" s="208"/>
      <c r="D270" s="192" t="s">
        <v>148</v>
      </c>
      <c r="E270" s="209" t="s">
        <v>40</v>
      </c>
      <c r="F270" s="210" t="s">
        <v>474</v>
      </c>
      <c r="G270" s="208"/>
      <c r="H270" s="211">
        <v>370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148</v>
      </c>
      <c r="AU270" s="217" t="s">
        <v>87</v>
      </c>
      <c r="AV270" s="14" t="s">
        <v>87</v>
      </c>
      <c r="AW270" s="14" t="s">
        <v>38</v>
      </c>
      <c r="AX270" s="14" t="s">
        <v>85</v>
      </c>
      <c r="AY270" s="217" t="s">
        <v>140</v>
      </c>
    </row>
    <row r="271" spans="1:65" s="2" customFormat="1" ht="21.75" customHeight="1">
      <c r="A271" s="36"/>
      <c r="B271" s="37"/>
      <c r="C271" s="179" t="s">
        <v>380</v>
      </c>
      <c r="D271" s="179" t="s">
        <v>141</v>
      </c>
      <c r="E271" s="180" t="s">
        <v>376</v>
      </c>
      <c r="F271" s="181" t="s">
        <v>370</v>
      </c>
      <c r="G271" s="182" t="s">
        <v>348</v>
      </c>
      <c r="H271" s="183">
        <v>370</v>
      </c>
      <c r="I271" s="184"/>
      <c r="J271" s="185">
        <f>ROUND(I271*H271,2)</f>
        <v>0</v>
      </c>
      <c r="K271" s="181" t="s">
        <v>194</v>
      </c>
      <c r="L271" s="41"/>
      <c r="M271" s="186" t="s">
        <v>40</v>
      </c>
      <c r="N271" s="187" t="s">
        <v>51</v>
      </c>
      <c r="O271" s="67"/>
      <c r="P271" s="188">
        <f>O271*H271</f>
        <v>0</v>
      </c>
      <c r="Q271" s="188">
        <v>3.0000000000000001E-3</v>
      </c>
      <c r="R271" s="188">
        <f>Q271*H271</f>
        <v>1.1100000000000001</v>
      </c>
      <c r="S271" s="188">
        <v>1.2999999999999999E-2</v>
      </c>
      <c r="T271" s="189">
        <f>S271*H271</f>
        <v>4.8099999999999996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0" t="s">
        <v>180</v>
      </c>
      <c r="AT271" s="190" t="s">
        <v>141</v>
      </c>
      <c r="AU271" s="190" t="s">
        <v>87</v>
      </c>
      <c r="AY271" s="19" t="s">
        <v>140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9" t="s">
        <v>145</v>
      </c>
      <c r="BK271" s="191">
        <f>ROUND(I271*H271,2)</f>
        <v>0</v>
      </c>
      <c r="BL271" s="19" t="s">
        <v>180</v>
      </c>
      <c r="BM271" s="190" t="s">
        <v>479</v>
      </c>
    </row>
    <row r="272" spans="1:65" s="2" customFormat="1" ht="19.5">
      <c r="A272" s="36"/>
      <c r="B272" s="37"/>
      <c r="C272" s="38"/>
      <c r="D272" s="192" t="s">
        <v>147</v>
      </c>
      <c r="E272" s="38"/>
      <c r="F272" s="193" t="s">
        <v>372</v>
      </c>
      <c r="G272" s="38"/>
      <c r="H272" s="38"/>
      <c r="I272" s="194"/>
      <c r="J272" s="38"/>
      <c r="K272" s="38"/>
      <c r="L272" s="41"/>
      <c r="M272" s="195"/>
      <c r="N272" s="196"/>
      <c r="O272" s="67"/>
      <c r="P272" s="67"/>
      <c r="Q272" s="67"/>
      <c r="R272" s="67"/>
      <c r="S272" s="67"/>
      <c r="T272" s="68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147</v>
      </c>
      <c r="AU272" s="19" t="s">
        <v>87</v>
      </c>
    </row>
    <row r="273" spans="1:65" s="2" customFormat="1">
      <c r="A273" s="36"/>
      <c r="B273" s="37"/>
      <c r="C273" s="38"/>
      <c r="D273" s="220" t="s">
        <v>197</v>
      </c>
      <c r="E273" s="38"/>
      <c r="F273" s="221" t="s">
        <v>378</v>
      </c>
      <c r="G273" s="38"/>
      <c r="H273" s="38"/>
      <c r="I273" s="194"/>
      <c r="J273" s="38"/>
      <c r="K273" s="38"/>
      <c r="L273" s="41"/>
      <c r="M273" s="195"/>
      <c r="N273" s="196"/>
      <c r="O273" s="67"/>
      <c r="P273" s="67"/>
      <c r="Q273" s="67"/>
      <c r="R273" s="67"/>
      <c r="S273" s="67"/>
      <c r="T273" s="68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197</v>
      </c>
      <c r="AU273" s="19" t="s">
        <v>87</v>
      </c>
    </row>
    <row r="274" spans="1:65" s="13" customFormat="1" ht="22.5">
      <c r="B274" s="197"/>
      <c r="C274" s="198"/>
      <c r="D274" s="192" t="s">
        <v>148</v>
      </c>
      <c r="E274" s="199" t="s">
        <v>40</v>
      </c>
      <c r="F274" s="200" t="s">
        <v>480</v>
      </c>
      <c r="G274" s="198"/>
      <c r="H274" s="199" t="s">
        <v>40</v>
      </c>
      <c r="I274" s="201"/>
      <c r="J274" s="198"/>
      <c r="K274" s="198"/>
      <c r="L274" s="202"/>
      <c r="M274" s="203"/>
      <c r="N274" s="204"/>
      <c r="O274" s="204"/>
      <c r="P274" s="204"/>
      <c r="Q274" s="204"/>
      <c r="R274" s="204"/>
      <c r="S274" s="204"/>
      <c r="T274" s="205"/>
      <c r="AT274" s="206" t="s">
        <v>148</v>
      </c>
      <c r="AU274" s="206" t="s">
        <v>87</v>
      </c>
      <c r="AV274" s="13" t="s">
        <v>85</v>
      </c>
      <c r="AW274" s="13" t="s">
        <v>38</v>
      </c>
      <c r="AX274" s="13" t="s">
        <v>78</v>
      </c>
      <c r="AY274" s="206" t="s">
        <v>140</v>
      </c>
    </row>
    <row r="275" spans="1:65" s="14" customFormat="1">
      <c r="B275" s="207"/>
      <c r="C275" s="208"/>
      <c r="D275" s="192" t="s">
        <v>148</v>
      </c>
      <c r="E275" s="209" t="s">
        <v>40</v>
      </c>
      <c r="F275" s="210" t="s">
        <v>474</v>
      </c>
      <c r="G275" s="208"/>
      <c r="H275" s="211">
        <v>370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148</v>
      </c>
      <c r="AU275" s="217" t="s">
        <v>87</v>
      </c>
      <c r="AV275" s="14" t="s">
        <v>87</v>
      </c>
      <c r="AW275" s="14" t="s">
        <v>38</v>
      </c>
      <c r="AX275" s="14" t="s">
        <v>85</v>
      </c>
      <c r="AY275" s="217" t="s">
        <v>140</v>
      </c>
    </row>
    <row r="276" spans="1:65" s="2" customFormat="1" ht="16.5" customHeight="1">
      <c r="A276" s="36"/>
      <c r="B276" s="37"/>
      <c r="C276" s="179" t="s">
        <v>388</v>
      </c>
      <c r="D276" s="179" t="s">
        <v>141</v>
      </c>
      <c r="E276" s="180" t="s">
        <v>381</v>
      </c>
      <c r="F276" s="181" t="s">
        <v>382</v>
      </c>
      <c r="G276" s="182" t="s">
        <v>348</v>
      </c>
      <c r="H276" s="183">
        <v>370</v>
      </c>
      <c r="I276" s="184"/>
      <c r="J276" s="185">
        <f>ROUND(I276*H276,2)</f>
        <v>0</v>
      </c>
      <c r="K276" s="181" t="s">
        <v>194</v>
      </c>
      <c r="L276" s="41"/>
      <c r="M276" s="186" t="s">
        <v>40</v>
      </c>
      <c r="N276" s="187" t="s">
        <v>51</v>
      </c>
      <c r="O276" s="67"/>
      <c r="P276" s="188">
        <f>O276*H276</f>
        <v>0</v>
      </c>
      <c r="Q276" s="188">
        <v>6.8999999999999997E-4</v>
      </c>
      <c r="R276" s="188">
        <f>Q276*H276</f>
        <v>0.25529999999999997</v>
      </c>
      <c r="S276" s="188">
        <v>0</v>
      </c>
      <c r="T276" s="189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0" t="s">
        <v>180</v>
      </c>
      <c r="AT276" s="190" t="s">
        <v>141</v>
      </c>
      <c r="AU276" s="190" t="s">
        <v>87</v>
      </c>
      <c r="AY276" s="19" t="s">
        <v>140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9" t="s">
        <v>145</v>
      </c>
      <c r="BK276" s="191">
        <f>ROUND(I276*H276,2)</f>
        <v>0</v>
      </c>
      <c r="BL276" s="19" t="s">
        <v>180</v>
      </c>
      <c r="BM276" s="190" t="s">
        <v>383</v>
      </c>
    </row>
    <row r="277" spans="1:65" s="2" customFormat="1">
      <c r="A277" s="36"/>
      <c r="B277" s="37"/>
      <c r="C277" s="38"/>
      <c r="D277" s="192" t="s">
        <v>147</v>
      </c>
      <c r="E277" s="38"/>
      <c r="F277" s="193" t="s">
        <v>384</v>
      </c>
      <c r="G277" s="38"/>
      <c r="H277" s="38"/>
      <c r="I277" s="194"/>
      <c r="J277" s="38"/>
      <c r="K277" s="38"/>
      <c r="L277" s="41"/>
      <c r="M277" s="195"/>
      <c r="N277" s="196"/>
      <c r="O277" s="67"/>
      <c r="P277" s="67"/>
      <c r="Q277" s="67"/>
      <c r="R277" s="67"/>
      <c r="S277" s="67"/>
      <c r="T277" s="68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147</v>
      </c>
      <c r="AU277" s="19" t="s">
        <v>87</v>
      </c>
    </row>
    <row r="278" spans="1:65" s="2" customFormat="1">
      <c r="A278" s="36"/>
      <c r="B278" s="37"/>
      <c r="C278" s="38"/>
      <c r="D278" s="220" t="s">
        <v>197</v>
      </c>
      <c r="E278" s="38"/>
      <c r="F278" s="221" t="s">
        <v>385</v>
      </c>
      <c r="G278" s="38"/>
      <c r="H278" s="38"/>
      <c r="I278" s="194"/>
      <c r="J278" s="38"/>
      <c r="K278" s="38"/>
      <c r="L278" s="41"/>
      <c r="M278" s="195"/>
      <c r="N278" s="196"/>
      <c r="O278" s="67"/>
      <c r="P278" s="67"/>
      <c r="Q278" s="67"/>
      <c r="R278" s="67"/>
      <c r="S278" s="67"/>
      <c r="T278" s="68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197</v>
      </c>
      <c r="AU278" s="19" t="s">
        <v>87</v>
      </c>
    </row>
    <row r="279" spans="1:65" s="13" customFormat="1">
      <c r="B279" s="197"/>
      <c r="C279" s="198"/>
      <c r="D279" s="192" t="s">
        <v>148</v>
      </c>
      <c r="E279" s="199" t="s">
        <v>40</v>
      </c>
      <c r="F279" s="200" t="s">
        <v>386</v>
      </c>
      <c r="G279" s="198"/>
      <c r="H279" s="199" t="s">
        <v>40</v>
      </c>
      <c r="I279" s="201"/>
      <c r="J279" s="198"/>
      <c r="K279" s="198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148</v>
      </c>
      <c r="AU279" s="206" t="s">
        <v>87</v>
      </c>
      <c r="AV279" s="13" t="s">
        <v>85</v>
      </c>
      <c r="AW279" s="13" t="s">
        <v>38</v>
      </c>
      <c r="AX279" s="13" t="s">
        <v>78</v>
      </c>
      <c r="AY279" s="206" t="s">
        <v>140</v>
      </c>
    </row>
    <row r="280" spans="1:65" s="13" customFormat="1">
      <c r="B280" s="197"/>
      <c r="C280" s="198"/>
      <c r="D280" s="192" t="s">
        <v>148</v>
      </c>
      <c r="E280" s="199" t="s">
        <v>40</v>
      </c>
      <c r="F280" s="200" t="s">
        <v>387</v>
      </c>
      <c r="G280" s="198"/>
      <c r="H280" s="199" t="s">
        <v>40</v>
      </c>
      <c r="I280" s="201"/>
      <c r="J280" s="198"/>
      <c r="K280" s="198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148</v>
      </c>
      <c r="AU280" s="206" t="s">
        <v>87</v>
      </c>
      <c r="AV280" s="13" t="s">
        <v>85</v>
      </c>
      <c r="AW280" s="13" t="s">
        <v>38</v>
      </c>
      <c r="AX280" s="13" t="s">
        <v>78</v>
      </c>
      <c r="AY280" s="206" t="s">
        <v>140</v>
      </c>
    </row>
    <row r="281" spans="1:65" s="14" customFormat="1">
      <c r="B281" s="207"/>
      <c r="C281" s="208"/>
      <c r="D281" s="192" t="s">
        <v>148</v>
      </c>
      <c r="E281" s="209" t="s">
        <v>40</v>
      </c>
      <c r="F281" s="210" t="s">
        <v>474</v>
      </c>
      <c r="G281" s="208"/>
      <c r="H281" s="211">
        <v>370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148</v>
      </c>
      <c r="AU281" s="217" t="s">
        <v>87</v>
      </c>
      <c r="AV281" s="14" t="s">
        <v>87</v>
      </c>
      <c r="AW281" s="14" t="s">
        <v>38</v>
      </c>
      <c r="AX281" s="14" t="s">
        <v>85</v>
      </c>
      <c r="AY281" s="217" t="s">
        <v>140</v>
      </c>
    </row>
    <row r="282" spans="1:65" s="2" customFormat="1" ht="16.5" customHeight="1">
      <c r="A282" s="36"/>
      <c r="B282" s="37"/>
      <c r="C282" s="179" t="s">
        <v>395</v>
      </c>
      <c r="D282" s="179" t="s">
        <v>141</v>
      </c>
      <c r="E282" s="180" t="s">
        <v>389</v>
      </c>
      <c r="F282" s="181" t="s">
        <v>390</v>
      </c>
      <c r="G282" s="182" t="s">
        <v>348</v>
      </c>
      <c r="H282" s="183">
        <v>370</v>
      </c>
      <c r="I282" s="184"/>
      <c r="J282" s="185">
        <f>ROUND(I282*H282,2)</f>
        <v>0</v>
      </c>
      <c r="K282" s="181" t="s">
        <v>194</v>
      </c>
      <c r="L282" s="41"/>
      <c r="M282" s="186" t="s">
        <v>40</v>
      </c>
      <c r="N282" s="187" t="s">
        <v>51</v>
      </c>
      <c r="O282" s="67"/>
      <c r="P282" s="188">
        <f>O282*H282</f>
        <v>0</v>
      </c>
      <c r="Q282" s="188">
        <v>1.8000000000000001E-4</v>
      </c>
      <c r="R282" s="188">
        <f>Q282*H282</f>
        <v>6.6600000000000006E-2</v>
      </c>
      <c r="S282" s="188">
        <v>0</v>
      </c>
      <c r="T282" s="189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0" t="s">
        <v>180</v>
      </c>
      <c r="AT282" s="190" t="s">
        <v>141</v>
      </c>
      <c r="AU282" s="190" t="s">
        <v>87</v>
      </c>
      <c r="AY282" s="19" t="s">
        <v>140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9" t="s">
        <v>145</v>
      </c>
      <c r="BK282" s="191">
        <f>ROUND(I282*H282,2)</f>
        <v>0</v>
      </c>
      <c r="BL282" s="19" t="s">
        <v>180</v>
      </c>
      <c r="BM282" s="190" t="s">
        <v>391</v>
      </c>
    </row>
    <row r="283" spans="1:65" s="2" customFormat="1">
      <c r="A283" s="36"/>
      <c r="B283" s="37"/>
      <c r="C283" s="38"/>
      <c r="D283" s="192" t="s">
        <v>147</v>
      </c>
      <c r="E283" s="38"/>
      <c r="F283" s="193" t="s">
        <v>392</v>
      </c>
      <c r="G283" s="38"/>
      <c r="H283" s="38"/>
      <c r="I283" s="194"/>
      <c r="J283" s="38"/>
      <c r="K283" s="38"/>
      <c r="L283" s="41"/>
      <c r="M283" s="195"/>
      <c r="N283" s="196"/>
      <c r="O283" s="67"/>
      <c r="P283" s="67"/>
      <c r="Q283" s="67"/>
      <c r="R283" s="67"/>
      <c r="S283" s="67"/>
      <c r="T283" s="68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147</v>
      </c>
      <c r="AU283" s="19" t="s">
        <v>87</v>
      </c>
    </row>
    <row r="284" spans="1:65" s="2" customFormat="1">
      <c r="A284" s="36"/>
      <c r="B284" s="37"/>
      <c r="C284" s="38"/>
      <c r="D284" s="220" t="s">
        <v>197</v>
      </c>
      <c r="E284" s="38"/>
      <c r="F284" s="221" t="s">
        <v>393</v>
      </c>
      <c r="G284" s="38"/>
      <c r="H284" s="38"/>
      <c r="I284" s="194"/>
      <c r="J284" s="38"/>
      <c r="K284" s="38"/>
      <c r="L284" s="41"/>
      <c r="M284" s="195"/>
      <c r="N284" s="196"/>
      <c r="O284" s="67"/>
      <c r="P284" s="67"/>
      <c r="Q284" s="67"/>
      <c r="R284" s="67"/>
      <c r="S284" s="67"/>
      <c r="T284" s="68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197</v>
      </c>
      <c r="AU284" s="19" t="s">
        <v>87</v>
      </c>
    </row>
    <row r="285" spans="1:65" s="13" customFormat="1">
      <c r="B285" s="197"/>
      <c r="C285" s="198"/>
      <c r="D285" s="192" t="s">
        <v>148</v>
      </c>
      <c r="E285" s="199" t="s">
        <v>40</v>
      </c>
      <c r="F285" s="200" t="s">
        <v>386</v>
      </c>
      <c r="G285" s="198"/>
      <c r="H285" s="199" t="s">
        <v>40</v>
      </c>
      <c r="I285" s="201"/>
      <c r="J285" s="198"/>
      <c r="K285" s="198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148</v>
      </c>
      <c r="AU285" s="206" t="s">
        <v>87</v>
      </c>
      <c r="AV285" s="13" t="s">
        <v>85</v>
      </c>
      <c r="AW285" s="13" t="s">
        <v>38</v>
      </c>
      <c r="AX285" s="13" t="s">
        <v>78</v>
      </c>
      <c r="AY285" s="206" t="s">
        <v>140</v>
      </c>
    </row>
    <row r="286" spans="1:65" s="13" customFormat="1">
      <c r="B286" s="197"/>
      <c r="C286" s="198"/>
      <c r="D286" s="192" t="s">
        <v>148</v>
      </c>
      <c r="E286" s="199" t="s">
        <v>40</v>
      </c>
      <c r="F286" s="200" t="s">
        <v>481</v>
      </c>
      <c r="G286" s="198"/>
      <c r="H286" s="199" t="s">
        <v>40</v>
      </c>
      <c r="I286" s="201"/>
      <c r="J286" s="198"/>
      <c r="K286" s="198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148</v>
      </c>
      <c r="AU286" s="206" t="s">
        <v>87</v>
      </c>
      <c r="AV286" s="13" t="s">
        <v>85</v>
      </c>
      <c r="AW286" s="13" t="s">
        <v>38</v>
      </c>
      <c r="AX286" s="13" t="s">
        <v>78</v>
      </c>
      <c r="AY286" s="206" t="s">
        <v>140</v>
      </c>
    </row>
    <row r="287" spans="1:65" s="14" customFormat="1">
      <c r="B287" s="207"/>
      <c r="C287" s="208"/>
      <c r="D287" s="192" t="s">
        <v>148</v>
      </c>
      <c r="E287" s="209" t="s">
        <v>40</v>
      </c>
      <c r="F287" s="210" t="s">
        <v>474</v>
      </c>
      <c r="G287" s="208"/>
      <c r="H287" s="211">
        <v>370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148</v>
      </c>
      <c r="AU287" s="217" t="s">
        <v>87</v>
      </c>
      <c r="AV287" s="14" t="s">
        <v>87</v>
      </c>
      <c r="AW287" s="14" t="s">
        <v>38</v>
      </c>
      <c r="AX287" s="14" t="s">
        <v>85</v>
      </c>
      <c r="AY287" s="217" t="s">
        <v>140</v>
      </c>
    </row>
    <row r="288" spans="1:65" s="2" customFormat="1" ht="16.5" customHeight="1">
      <c r="A288" s="36"/>
      <c r="B288" s="37"/>
      <c r="C288" s="179" t="s">
        <v>403</v>
      </c>
      <c r="D288" s="179" t="s">
        <v>141</v>
      </c>
      <c r="E288" s="180" t="s">
        <v>396</v>
      </c>
      <c r="F288" s="181" t="s">
        <v>397</v>
      </c>
      <c r="G288" s="182" t="s">
        <v>348</v>
      </c>
      <c r="H288" s="183">
        <v>1480</v>
      </c>
      <c r="I288" s="184"/>
      <c r="J288" s="185">
        <f>ROUND(I288*H288,2)</f>
        <v>0</v>
      </c>
      <c r="K288" s="181" t="s">
        <v>194</v>
      </c>
      <c r="L288" s="41"/>
      <c r="M288" s="186" t="s">
        <v>40</v>
      </c>
      <c r="N288" s="187" t="s">
        <v>51</v>
      </c>
      <c r="O288" s="67"/>
      <c r="P288" s="188">
        <f>O288*H288</f>
        <v>0</v>
      </c>
      <c r="Q288" s="188">
        <v>3.5E-4</v>
      </c>
      <c r="R288" s="188">
        <f>Q288*H288</f>
        <v>0.51800000000000002</v>
      </c>
      <c r="S288" s="188">
        <v>0</v>
      </c>
      <c r="T288" s="189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0" t="s">
        <v>180</v>
      </c>
      <c r="AT288" s="190" t="s">
        <v>141</v>
      </c>
      <c r="AU288" s="190" t="s">
        <v>87</v>
      </c>
      <c r="AY288" s="19" t="s">
        <v>140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9" t="s">
        <v>145</v>
      </c>
      <c r="BK288" s="191">
        <f>ROUND(I288*H288,2)</f>
        <v>0</v>
      </c>
      <c r="BL288" s="19" t="s">
        <v>180</v>
      </c>
      <c r="BM288" s="190" t="s">
        <v>398</v>
      </c>
    </row>
    <row r="289" spans="1:65" s="2" customFormat="1">
      <c r="A289" s="36"/>
      <c r="B289" s="37"/>
      <c r="C289" s="38"/>
      <c r="D289" s="192" t="s">
        <v>147</v>
      </c>
      <c r="E289" s="38"/>
      <c r="F289" s="193" t="s">
        <v>399</v>
      </c>
      <c r="G289" s="38"/>
      <c r="H289" s="38"/>
      <c r="I289" s="194"/>
      <c r="J289" s="38"/>
      <c r="K289" s="38"/>
      <c r="L289" s="41"/>
      <c r="M289" s="195"/>
      <c r="N289" s="196"/>
      <c r="O289" s="67"/>
      <c r="P289" s="67"/>
      <c r="Q289" s="67"/>
      <c r="R289" s="67"/>
      <c r="S289" s="67"/>
      <c r="T289" s="68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147</v>
      </c>
      <c r="AU289" s="19" t="s">
        <v>87</v>
      </c>
    </row>
    <row r="290" spans="1:65" s="2" customFormat="1">
      <c r="A290" s="36"/>
      <c r="B290" s="37"/>
      <c r="C290" s="38"/>
      <c r="D290" s="220" t="s">
        <v>197</v>
      </c>
      <c r="E290" s="38"/>
      <c r="F290" s="221" t="s">
        <v>400</v>
      </c>
      <c r="G290" s="38"/>
      <c r="H290" s="38"/>
      <c r="I290" s="194"/>
      <c r="J290" s="38"/>
      <c r="K290" s="38"/>
      <c r="L290" s="41"/>
      <c r="M290" s="195"/>
      <c r="N290" s="196"/>
      <c r="O290" s="67"/>
      <c r="P290" s="67"/>
      <c r="Q290" s="67"/>
      <c r="R290" s="67"/>
      <c r="S290" s="67"/>
      <c r="T290" s="68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197</v>
      </c>
      <c r="AU290" s="19" t="s">
        <v>87</v>
      </c>
    </row>
    <row r="291" spans="1:65" s="13" customFormat="1">
      <c r="B291" s="197"/>
      <c r="C291" s="198"/>
      <c r="D291" s="192" t="s">
        <v>148</v>
      </c>
      <c r="E291" s="199" t="s">
        <v>40</v>
      </c>
      <c r="F291" s="200" t="s">
        <v>386</v>
      </c>
      <c r="G291" s="198"/>
      <c r="H291" s="199" t="s">
        <v>40</v>
      </c>
      <c r="I291" s="201"/>
      <c r="J291" s="198"/>
      <c r="K291" s="198"/>
      <c r="L291" s="202"/>
      <c r="M291" s="203"/>
      <c r="N291" s="204"/>
      <c r="O291" s="204"/>
      <c r="P291" s="204"/>
      <c r="Q291" s="204"/>
      <c r="R291" s="204"/>
      <c r="S291" s="204"/>
      <c r="T291" s="205"/>
      <c r="AT291" s="206" t="s">
        <v>148</v>
      </c>
      <c r="AU291" s="206" t="s">
        <v>87</v>
      </c>
      <c r="AV291" s="13" t="s">
        <v>85</v>
      </c>
      <c r="AW291" s="13" t="s">
        <v>38</v>
      </c>
      <c r="AX291" s="13" t="s">
        <v>78</v>
      </c>
      <c r="AY291" s="206" t="s">
        <v>140</v>
      </c>
    </row>
    <row r="292" spans="1:65" s="13" customFormat="1">
      <c r="B292" s="197"/>
      <c r="C292" s="198"/>
      <c r="D292" s="192" t="s">
        <v>148</v>
      </c>
      <c r="E292" s="199" t="s">
        <v>40</v>
      </c>
      <c r="F292" s="200" t="s">
        <v>482</v>
      </c>
      <c r="G292" s="198"/>
      <c r="H292" s="199" t="s">
        <v>40</v>
      </c>
      <c r="I292" s="201"/>
      <c r="J292" s="198"/>
      <c r="K292" s="198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148</v>
      </c>
      <c r="AU292" s="206" t="s">
        <v>87</v>
      </c>
      <c r="AV292" s="13" t="s">
        <v>85</v>
      </c>
      <c r="AW292" s="13" t="s">
        <v>38</v>
      </c>
      <c r="AX292" s="13" t="s">
        <v>78</v>
      </c>
      <c r="AY292" s="206" t="s">
        <v>140</v>
      </c>
    </row>
    <row r="293" spans="1:65" s="14" customFormat="1">
      <c r="B293" s="207"/>
      <c r="C293" s="208"/>
      <c r="D293" s="192" t="s">
        <v>148</v>
      </c>
      <c r="E293" s="209" t="s">
        <v>40</v>
      </c>
      <c r="F293" s="210" t="s">
        <v>483</v>
      </c>
      <c r="G293" s="208"/>
      <c r="H293" s="211">
        <v>1480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148</v>
      </c>
      <c r="AU293" s="217" t="s">
        <v>87</v>
      </c>
      <c r="AV293" s="14" t="s">
        <v>87</v>
      </c>
      <c r="AW293" s="14" t="s">
        <v>38</v>
      </c>
      <c r="AX293" s="14" t="s">
        <v>85</v>
      </c>
      <c r="AY293" s="217" t="s">
        <v>140</v>
      </c>
    </row>
    <row r="294" spans="1:65" s="2" customFormat="1" ht="16.5" customHeight="1">
      <c r="A294" s="36"/>
      <c r="B294" s="37"/>
      <c r="C294" s="179" t="s">
        <v>410</v>
      </c>
      <c r="D294" s="179" t="s">
        <v>141</v>
      </c>
      <c r="E294" s="180" t="s">
        <v>404</v>
      </c>
      <c r="F294" s="181" t="s">
        <v>405</v>
      </c>
      <c r="G294" s="182" t="s">
        <v>348</v>
      </c>
      <c r="H294" s="183">
        <v>370</v>
      </c>
      <c r="I294" s="184"/>
      <c r="J294" s="185">
        <f>ROUND(I294*H294,2)</f>
        <v>0</v>
      </c>
      <c r="K294" s="181" t="s">
        <v>194</v>
      </c>
      <c r="L294" s="41"/>
      <c r="M294" s="186" t="s">
        <v>40</v>
      </c>
      <c r="N294" s="187" t="s">
        <v>51</v>
      </c>
      <c r="O294" s="67"/>
      <c r="P294" s="188">
        <f>O294*H294</f>
        <v>0</v>
      </c>
      <c r="Q294" s="188">
        <v>3.6000000000000002E-4</v>
      </c>
      <c r="R294" s="188">
        <f>Q294*H294</f>
        <v>0.13320000000000001</v>
      </c>
      <c r="S294" s="188">
        <v>0</v>
      </c>
      <c r="T294" s="189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0" t="s">
        <v>180</v>
      </c>
      <c r="AT294" s="190" t="s">
        <v>141</v>
      </c>
      <c r="AU294" s="190" t="s">
        <v>87</v>
      </c>
      <c r="AY294" s="19" t="s">
        <v>140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9" t="s">
        <v>145</v>
      </c>
      <c r="BK294" s="191">
        <f>ROUND(I294*H294,2)</f>
        <v>0</v>
      </c>
      <c r="BL294" s="19" t="s">
        <v>180</v>
      </c>
      <c r="BM294" s="190" t="s">
        <v>406</v>
      </c>
    </row>
    <row r="295" spans="1:65" s="2" customFormat="1">
      <c r="A295" s="36"/>
      <c r="B295" s="37"/>
      <c r="C295" s="38"/>
      <c r="D295" s="192" t="s">
        <v>147</v>
      </c>
      <c r="E295" s="38"/>
      <c r="F295" s="193" t="s">
        <v>407</v>
      </c>
      <c r="G295" s="38"/>
      <c r="H295" s="38"/>
      <c r="I295" s="194"/>
      <c r="J295" s="38"/>
      <c r="K295" s="38"/>
      <c r="L295" s="41"/>
      <c r="M295" s="195"/>
      <c r="N295" s="196"/>
      <c r="O295" s="67"/>
      <c r="P295" s="67"/>
      <c r="Q295" s="67"/>
      <c r="R295" s="67"/>
      <c r="S295" s="67"/>
      <c r="T295" s="68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147</v>
      </c>
      <c r="AU295" s="19" t="s">
        <v>87</v>
      </c>
    </row>
    <row r="296" spans="1:65" s="2" customFormat="1">
      <c r="A296" s="36"/>
      <c r="B296" s="37"/>
      <c r="C296" s="38"/>
      <c r="D296" s="220" t="s">
        <v>197</v>
      </c>
      <c r="E296" s="38"/>
      <c r="F296" s="221" t="s">
        <v>408</v>
      </c>
      <c r="G296" s="38"/>
      <c r="H296" s="38"/>
      <c r="I296" s="194"/>
      <c r="J296" s="38"/>
      <c r="K296" s="38"/>
      <c r="L296" s="41"/>
      <c r="M296" s="195"/>
      <c r="N296" s="196"/>
      <c r="O296" s="67"/>
      <c r="P296" s="67"/>
      <c r="Q296" s="67"/>
      <c r="R296" s="67"/>
      <c r="S296" s="67"/>
      <c r="T296" s="68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197</v>
      </c>
      <c r="AU296" s="19" t="s">
        <v>87</v>
      </c>
    </row>
    <row r="297" spans="1:65" s="13" customFormat="1">
      <c r="B297" s="197"/>
      <c r="C297" s="198"/>
      <c r="D297" s="192" t="s">
        <v>148</v>
      </c>
      <c r="E297" s="199" t="s">
        <v>40</v>
      </c>
      <c r="F297" s="200" t="s">
        <v>386</v>
      </c>
      <c r="G297" s="198"/>
      <c r="H297" s="199" t="s">
        <v>40</v>
      </c>
      <c r="I297" s="201"/>
      <c r="J297" s="198"/>
      <c r="K297" s="198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148</v>
      </c>
      <c r="AU297" s="206" t="s">
        <v>87</v>
      </c>
      <c r="AV297" s="13" t="s">
        <v>85</v>
      </c>
      <c r="AW297" s="13" t="s">
        <v>38</v>
      </c>
      <c r="AX297" s="13" t="s">
        <v>78</v>
      </c>
      <c r="AY297" s="206" t="s">
        <v>140</v>
      </c>
    </row>
    <row r="298" spans="1:65" s="13" customFormat="1" ht="22.5">
      <c r="B298" s="197"/>
      <c r="C298" s="198"/>
      <c r="D298" s="192" t="s">
        <v>148</v>
      </c>
      <c r="E298" s="199" t="s">
        <v>40</v>
      </c>
      <c r="F298" s="200" t="s">
        <v>484</v>
      </c>
      <c r="G298" s="198"/>
      <c r="H298" s="199" t="s">
        <v>40</v>
      </c>
      <c r="I298" s="201"/>
      <c r="J298" s="198"/>
      <c r="K298" s="198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148</v>
      </c>
      <c r="AU298" s="206" t="s">
        <v>87</v>
      </c>
      <c r="AV298" s="13" t="s">
        <v>85</v>
      </c>
      <c r="AW298" s="13" t="s">
        <v>38</v>
      </c>
      <c r="AX298" s="13" t="s">
        <v>78</v>
      </c>
      <c r="AY298" s="206" t="s">
        <v>140</v>
      </c>
    </row>
    <row r="299" spans="1:65" s="14" customFormat="1">
      <c r="B299" s="207"/>
      <c r="C299" s="208"/>
      <c r="D299" s="192" t="s">
        <v>148</v>
      </c>
      <c r="E299" s="209" t="s">
        <v>40</v>
      </c>
      <c r="F299" s="210" t="s">
        <v>474</v>
      </c>
      <c r="G299" s="208"/>
      <c r="H299" s="211">
        <v>370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148</v>
      </c>
      <c r="AU299" s="217" t="s">
        <v>87</v>
      </c>
      <c r="AV299" s="14" t="s">
        <v>87</v>
      </c>
      <c r="AW299" s="14" t="s">
        <v>38</v>
      </c>
      <c r="AX299" s="14" t="s">
        <v>85</v>
      </c>
      <c r="AY299" s="217" t="s">
        <v>140</v>
      </c>
    </row>
    <row r="300" spans="1:65" s="2" customFormat="1" ht="16.5" customHeight="1">
      <c r="A300" s="36"/>
      <c r="B300" s="37"/>
      <c r="C300" s="179" t="s">
        <v>485</v>
      </c>
      <c r="D300" s="179" t="s">
        <v>141</v>
      </c>
      <c r="E300" s="180" t="s">
        <v>411</v>
      </c>
      <c r="F300" s="181" t="s">
        <v>412</v>
      </c>
      <c r="G300" s="182" t="s">
        <v>348</v>
      </c>
      <c r="H300" s="183">
        <v>105</v>
      </c>
      <c r="I300" s="184"/>
      <c r="J300" s="185">
        <f>ROUND(I300*H300,2)</f>
        <v>0</v>
      </c>
      <c r="K300" s="181" t="s">
        <v>40</v>
      </c>
      <c r="L300" s="41"/>
      <c r="M300" s="186" t="s">
        <v>40</v>
      </c>
      <c r="N300" s="187" t="s">
        <v>51</v>
      </c>
      <c r="O300" s="67"/>
      <c r="P300" s="188">
        <f>O300*H300</f>
        <v>0</v>
      </c>
      <c r="Q300" s="188">
        <v>3.2000000000000003E-4</v>
      </c>
      <c r="R300" s="188">
        <f>Q300*H300</f>
        <v>3.3600000000000005E-2</v>
      </c>
      <c r="S300" s="188">
        <v>0</v>
      </c>
      <c r="T300" s="189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0" t="s">
        <v>180</v>
      </c>
      <c r="AT300" s="190" t="s">
        <v>141</v>
      </c>
      <c r="AU300" s="190" t="s">
        <v>87</v>
      </c>
      <c r="AY300" s="19" t="s">
        <v>140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9" t="s">
        <v>145</v>
      </c>
      <c r="BK300" s="191">
        <f>ROUND(I300*H300,2)</f>
        <v>0</v>
      </c>
      <c r="BL300" s="19" t="s">
        <v>180</v>
      </c>
      <c r="BM300" s="190" t="s">
        <v>486</v>
      </c>
    </row>
    <row r="301" spans="1:65" s="2" customFormat="1">
      <c r="A301" s="36"/>
      <c r="B301" s="37"/>
      <c r="C301" s="38"/>
      <c r="D301" s="192" t="s">
        <v>147</v>
      </c>
      <c r="E301" s="38"/>
      <c r="F301" s="193" t="s">
        <v>412</v>
      </c>
      <c r="G301" s="38"/>
      <c r="H301" s="38"/>
      <c r="I301" s="194"/>
      <c r="J301" s="38"/>
      <c r="K301" s="38"/>
      <c r="L301" s="41"/>
      <c r="M301" s="195"/>
      <c r="N301" s="196"/>
      <c r="O301" s="67"/>
      <c r="P301" s="67"/>
      <c r="Q301" s="67"/>
      <c r="R301" s="67"/>
      <c r="S301" s="67"/>
      <c r="T301" s="68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147</v>
      </c>
      <c r="AU301" s="19" t="s">
        <v>87</v>
      </c>
    </row>
    <row r="302" spans="1:65" s="13" customFormat="1" ht="22.5">
      <c r="B302" s="197"/>
      <c r="C302" s="198"/>
      <c r="D302" s="192" t="s">
        <v>148</v>
      </c>
      <c r="E302" s="199" t="s">
        <v>40</v>
      </c>
      <c r="F302" s="200" t="s">
        <v>487</v>
      </c>
      <c r="G302" s="198"/>
      <c r="H302" s="199" t="s">
        <v>40</v>
      </c>
      <c r="I302" s="201"/>
      <c r="J302" s="198"/>
      <c r="K302" s="198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148</v>
      </c>
      <c r="AU302" s="206" t="s">
        <v>87</v>
      </c>
      <c r="AV302" s="13" t="s">
        <v>85</v>
      </c>
      <c r="AW302" s="13" t="s">
        <v>38</v>
      </c>
      <c r="AX302" s="13" t="s">
        <v>78</v>
      </c>
      <c r="AY302" s="206" t="s">
        <v>140</v>
      </c>
    </row>
    <row r="303" spans="1:65" s="14" customFormat="1">
      <c r="B303" s="207"/>
      <c r="C303" s="208"/>
      <c r="D303" s="192" t="s">
        <v>148</v>
      </c>
      <c r="E303" s="209" t="s">
        <v>40</v>
      </c>
      <c r="F303" s="210" t="s">
        <v>488</v>
      </c>
      <c r="G303" s="208"/>
      <c r="H303" s="211">
        <v>105</v>
      </c>
      <c r="I303" s="212"/>
      <c r="J303" s="208"/>
      <c r="K303" s="208"/>
      <c r="L303" s="213"/>
      <c r="M303" s="254"/>
      <c r="N303" s="255"/>
      <c r="O303" s="255"/>
      <c r="P303" s="255"/>
      <c r="Q303" s="255"/>
      <c r="R303" s="255"/>
      <c r="S303" s="255"/>
      <c r="T303" s="256"/>
      <c r="AT303" s="217" t="s">
        <v>148</v>
      </c>
      <c r="AU303" s="217" t="s">
        <v>87</v>
      </c>
      <c r="AV303" s="14" t="s">
        <v>87</v>
      </c>
      <c r="AW303" s="14" t="s">
        <v>38</v>
      </c>
      <c r="AX303" s="14" t="s">
        <v>85</v>
      </c>
      <c r="AY303" s="217" t="s">
        <v>140</v>
      </c>
    </row>
    <row r="304" spans="1:65" s="2" customFormat="1" ht="6.95" customHeight="1">
      <c r="A304" s="36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41"/>
      <c r="M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</row>
  </sheetData>
  <sheetProtection algorithmName="SHA-512" hashValue="6BRjfrgBrl9FwRliSC+nar+fCkbrP2b4SzP8GBdLrQZ5nzeX4FuMiFT6p9HJ/ESJ0S6MFgkYNxf+jQqF/KUUPA==" saltValue="7czUQjBKOToc8Qsn3AzGyPv7A3b0zNoZ95VtJIc+IG/2JrhIKaETaK0eWTVaSr/5uNd5YLDJCb+XCLoZFUivQQ==" spinCount="100000" sheet="1" objects="1" scenarios="1" formatColumns="0" formatRows="0" autoFilter="0"/>
  <autoFilter ref="C91:K303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128" r:id="rId1"/>
    <hyperlink ref="F166" r:id="rId2"/>
    <hyperlink ref="F194" r:id="rId3"/>
    <hyperlink ref="F200" r:id="rId4"/>
    <hyperlink ref="F214" r:id="rId5"/>
    <hyperlink ref="F225" r:id="rId6"/>
    <hyperlink ref="F234" r:id="rId7"/>
    <hyperlink ref="F248" r:id="rId8"/>
    <hyperlink ref="F252" r:id="rId9"/>
    <hyperlink ref="F263" r:id="rId10"/>
    <hyperlink ref="F268" r:id="rId11"/>
    <hyperlink ref="F273" r:id="rId12"/>
    <hyperlink ref="F278" r:id="rId13"/>
    <hyperlink ref="F284" r:id="rId14"/>
    <hyperlink ref="F290" r:id="rId15"/>
    <hyperlink ref="F296" r:id="rId1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104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108</v>
      </c>
      <c r="L4" s="22"/>
      <c r="M4" s="114" t="s">
        <v>10</v>
      </c>
      <c r="AT4" s="19" t="s">
        <v>38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392" t="str">
        <f>'Rekapitulace stavby'!K6</f>
        <v>VD Brandýs nad Labem, protikorozní ochrana vrat PK</v>
      </c>
      <c r="F7" s="393"/>
      <c r="G7" s="393"/>
      <c r="H7" s="393"/>
      <c r="L7" s="22"/>
    </row>
    <row r="8" spans="1:46" s="1" customFormat="1" ht="12" customHeight="1">
      <c r="B8" s="22"/>
      <c r="D8" s="115" t="s">
        <v>109</v>
      </c>
      <c r="L8" s="22"/>
    </row>
    <row r="9" spans="1:46" s="2" customFormat="1" ht="16.5" customHeight="1">
      <c r="A9" s="36"/>
      <c r="B9" s="41"/>
      <c r="C9" s="36"/>
      <c r="D9" s="36"/>
      <c r="E9" s="392" t="s">
        <v>426</v>
      </c>
      <c r="F9" s="394"/>
      <c r="G9" s="394"/>
      <c r="H9" s="394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111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5" t="s">
        <v>489</v>
      </c>
      <c r="F11" s="394"/>
      <c r="G11" s="394"/>
      <c r="H11" s="394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6" t="s">
        <v>19</v>
      </c>
      <c r="G13" s="36"/>
      <c r="H13" s="36"/>
      <c r="I13" s="115" t="s">
        <v>20</v>
      </c>
      <c r="J13" s="106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22</v>
      </c>
      <c r="E14" s="36"/>
      <c r="F14" s="106" t="s">
        <v>23</v>
      </c>
      <c r="G14" s="36"/>
      <c r="H14" s="36"/>
      <c r="I14" s="115" t="s">
        <v>24</v>
      </c>
      <c r="J14" s="117" t="str">
        <f>'Rekapitulace stavby'!AN8</f>
        <v>22. 7. 2022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6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6" t="s">
        <v>29</v>
      </c>
      <c r="F17" s="36"/>
      <c r="G17" s="36"/>
      <c r="H17" s="36"/>
      <c r="I17" s="115" t="s">
        <v>30</v>
      </c>
      <c r="J17" s="106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6" t="str">
        <f>'Rekapitulace stavby'!E14</f>
        <v>Vyplň údaj</v>
      </c>
      <c r="F20" s="397"/>
      <c r="G20" s="397"/>
      <c r="H20" s="397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6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6" t="s">
        <v>36</v>
      </c>
      <c r="F23" s="36"/>
      <c r="G23" s="36"/>
      <c r="H23" s="36"/>
      <c r="I23" s="115" t="s">
        <v>30</v>
      </c>
      <c r="J23" s="106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6" t="s">
        <v>40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6" t="s">
        <v>41</v>
      </c>
      <c r="F26" s="36"/>
      <c r="G26" s="36"/>
      <c r="H26" s="36"/>
      <c r="I26" s="115" t="s">
        <v>30</v>
      </c>
      <c r="J26" s="106" t="s">
        <v>40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59.25" customHeight="1">
      <c r="A29" s="118"/>
      <c r="B29" s="119"/>
      <c r="C29" s="118"/>
      <c r="D29" s="118"/>
      <c r="E29" s="398" t="s">
        <v>113</v>
      </c>
      <c r="F29" s="398"/>
      <c r="G29" s="398"/>
      <c r="H29" s="398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46</v>
      </c>
      <c r="G34" s="36"/>
      <c r="H34" s="36"/>
      <c r="I34" s="124" t="s">
        <v>45</v>
      </c>
      <c r="J34" s="124" t="s">
        <v>47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125" t="s">
        <v>48</v>
      </c>
      <c r="E35" s="115" t="s">
        <v>49</v>
      </c>
      <c r="F35" s="126">
        <f>ROUND((SUM(BE86:BE95)),  2)</f>
        <v>0</v>
      </c>
      <c r="G35" s="36"/>
      <c r="H35" s="36"/>
      <c r="I35" s="127">
        <v>0.21</v>
      </c>
      <c r="J35" s="126">
        <f>ROUND(((SUM(BE86:BE95))*I35),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5" t="s">
        <v>50</v>
      </c>
      <c r="F36" s="126">
        <f>ROUND((SUM(BF86:BF95)),  2)</f>
        <v>0</v>
      </c>
      <c r="G36" s="36"/>
      <c r="H36" s="36"/>
      <c r="I36" s="127">
        <v>0.15</v>
      </c>
      <c r="J36" s="126">
        <f>ROUND(((SUM(BF86:BF95))*I36),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48</v>
      </c>
      <c r="E37" s="115" t="s">
        <v>51</v>
      </c>
      <c r="F37" s="126">
        <f>ROUND((SUM(BG86:BG95)),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5" t="s">
        <v>52</v>
      </c>
      <c r="F38" s="126">
        <f>ROUND((SUM(BH86:BH95)),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53</v>
      </c>
      <c r="F39" s="126">
        <f>ROUND((SUM(BI86:BI95)),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54</v>
      </c>
      <c r="E41" s="130"/>
      <c r="F41" s="130"/>
      <c r="G41" s="131" t="s">
        <v>55</v>
      </c>
      <c r="H41" s="132" t="s">
        <v>56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0" t="str">
        <f>E7</f>
        <v>VD Brandýs nad Labem, protikorozní ochrana vrat PK</v>
      </c>
      <c r="F50" s="391"/>
      <c r="G50" s="391"/>
      <c r="H50" s="391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0" t="s">
        <v>426</v>
      </c>
      <c r="F52" s="389"/>
      <c r="G52" s="389"/>
      <c r="H52" s="389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8" t="str">
        <f>E11</f>
        <v>2.2 - SO 02.2 Výzisk při realizaci</v>
      </c>
      <c r="F54" s="389"/>
      <c r="G54" s="389"/>
      <c r="H54" s="389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Brandýs nad Labem</v>
      </c>
      <c r="G56" s="38"/>
      <c r="H56" s="38"/>
      <c r="I56" s="31" t="s">
        <v>24</v>
      </c>
      <c r="J56" s="62" t="str">
        <f>IF(J14="","",J14)</f>
        <v>22. 7. 2022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Povodí Labe, státní podnik, OIČ, Hradec Králové</v>
      </c>
      <c r="G58" s="38"/>
      <c r="H58" s="38"/>
      <c r="I58" s="31" t="s">
        <v>34</v>
      </c>
      <c r="J58" s="34" t="str">
        <f>E23</f>
        <v>Ing. P. Hačecký, Pod Krocínkou 467/6, 190 00 Praha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>Ing. Eva Morkesová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115</v>
      </c>
      <c r="D61" s="140"/>
      <c r="E61" s="140"/>
      <c r="F61" s="140"/>
      <c r="G61" s="140"/>
      <c r="H61" s="140"/>
      <c r="I61" s="140"/>
      <c r="J61" s="141" t="s">
        <v>116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76</v>
      </c>
      <c r="D63" s="38"/>
      <c r="E63" s="38"/>
      <c r="F63" s="38"/>
      <c r="G63" s="38"/>
      <c r="H63" s="38"/>
      <c r="I63" s="38"/>
      <c r="J63" s="80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3"/>
      <c r="C64" s="144"/>
      <c r="D64" s="145" t="s">
        <v>417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125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0" t="str">
        <f>E7</f>
        <v>VD Brandýs nad Labem, protikorozní ochrana vrat PK</v>
      </c>
      <c r="F74" s="391"/>
      <c r="G74" s="391"/>
      <c r="H74" s="391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109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390" t="s">
        <v>426</v>
      </c>
      <c r="F76" s="389"/>
      <c r="G76" s="389"/>
      <c r="H76" s="389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111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8" t="str">
        <f>E11</f>
        <v>2.2 - SO 02.2 Výzisk při realizaci</v>
      </c>
      <c r="F78" s="389"/>
      <c r="G78" s="389"/>
      <c r="H78" s="389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22</v>
      </c>
      <c r="D80" s="38"/>
      <c r="E80" s="38"/>
      <c r="F80" s="29" t="str">
        <f>F14</f>
        <v>Brandýs nad Labem</v>
      </c>
      <c r="G80" s="38"/>
      <c r="H80" s="38"/>
      <c r="I80" s="31" t="s">
        <v>24</v>
      </c>
      <c r="J80" s="62" t="str">
        <f>IF(J14="","",J14)</f>
        <v>22. 7. 2022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40.15" customHeight="1">
      <c r="A82" s="36"/>
      <c r="B82" s="37"/>
      <c r="C82" s="31" t="s">
        <v>26</v>
      </c>
      <c r="D82" s="38"/>
      <c r="E82" s="38"/>
      <c r="F82" s="29" t="str">
        <f>E17</f>
        <v>Povodí Labe, státní podnik, OIČ, Hradec Králové</v>
      </c>
      <c r="G82" s="38"/>
      <c r="H82" s="38"/>
      <c r="I82" s="31" t="s">
        <v>34</v>
      </c>
      <c r="J82" s="34" t="str">
        <f>E23</f>
        <v>Ing. P. Hačecký, Pod Krocínkou 467/6, 190 00 Praha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32</v>
      </c>
      <c r="D83" s="38"/>
      <c r="E83" s="38"/>
      <c r="F83" s="29" t="str">
        <f>IF(E20="","",E20)</f>
        <v>Vyplň údaj</v>
      </c>
      <c r="G83" s="38"/>
      <c r="H83" s="38"/>
      <c r="I83" s="31" t="s">
        <v>39</v>
      </c>
      <c r="J83" s="34" t="str">
        <f>E26</f>
        <v>Ing. Eva Morkesová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126</v>
      </c>
      <c r="D85" s="157" t="s">
        <v>63</v>
      </c>
      <c r="E85" s="157" t="s">
        <v>59</v>
      </c>
      <c r="F85" s="157" t="s">
        <v>60</v>
      </c>
      <c r="G85" s="157" t="s">
        <v>127</v>
      </c>
      <c r="H85" s="157" t="s">
        <v>128</v>
      </c>
      <c r="I85" s="157" t="s">
        <v>129</v>
      </c>
      <c r="J85" s="157" t="s">
        <v>116</v>
      </c>
      <c r="K85" s="158" t="s">
        <v>130</v>
      </c>
      <c r="L85" s="159"/>
      <c r="M85" s="71" t="s">
        <v>40</v>
      </c>
      <c r="N85" s="72" t="s">
        <v>48</v>
      </c>
      <c r="O85" s="72" t="s">
        <v>131</v>
      </c>
      <c r="P85" s="72" t="s">
        <v>132</v>
      </c>
      <c r="Q85" s="72" t="s">
        <v>133</v>
      </c>
      <c r="R85" s="72" t="s">
        <v>134</v>
      </c>
      <c r="S85" s="72" t="s">
        <v>135</v>
      </c>
      <c r="T85" s="73" t="s">
        <v>136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8" t="s">
        <v>137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4"/>
      <c r="N86" s="161"/>
      <c r="O86" s="75"/>
      <c r="P86" s="162">
        <f>P87</f>
        <v>0</v>
      </c>
      <c r="Q86" s="75"/>
      <c r="R86" s="162">
        <f>R87</f>
        <v>-0.55100000000000005</v>
      </c>
      <c r="S86" s="75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77</v>
      </c>
      <c r="AU86" s="19" t="s">
        <v>117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77</v>
      </c>
      <c r="E87" s="168" t="s">
        <v>418</v>
      </c>
      <c r="F87" s="168" t="s">
        <v>419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SUM(P88:P95)</f>
        <v>0</v>
      </c>
      <c r="Q87" s="173"/>
      <c r="R87" s="174">
        <f>SUM(R88:R95)</f>
        <v>-0.55100000000000005</v>
      </c>
      <c r="S87" s="173"/>
      <c r="T87" s="175">
        <f>SUM(T88:T95)</f>
        <v>0</v>
      </c>
      <c r="AR87" s="176" t="s">
        <v>85</v>
      </c>
      <c r="AT87" s="177" t="s">
        <v>77</v>
      </c>
      <c r="AU87" s="177" t="s">
        <v>78</v>
      </c>
      <c r="AY87" s="176" t="s">
        <v>140</v>
      </c>
      <c r="BK87" s="178">
        <f>SUM(BK88:BK95)</f>
        <v>0</v>
      </c>
    </row>
    <row r="88" spans="1:65" s="2" customFormat="1" ht="16.5" customHeight="1">
      <c r="A88" s="36"/>
      <c r="B88" s="37"/>
      <c r="C88" s="244" t="s">
        <v>87</v>
      </c>
      <c r="D88" s="244" t="s">
        <v>260</v>
      </c>
      <c r="E88" s="245" t="s">
        <v>420</v>
      </c>
      <c r="F88" s="246" t="s">
        <v>421</v>
      </c>
      <c r="G88" s="247" t="s">
        <v>168</v>
      </c>
      <c r="H88" s="248">
        <v>-0.55100000000000005</v>
      </c>
      <c r="I88" s="249"/>
      <c r="J88" s="250">
        <f>ROUND(I88*H88,2)</f>
        <v>0</v>
      </c>
      <c r="K88" s="246" t="s">
        <v>40</v>
      </c>
      <c r="L88" s="251"/>
      <c r="M88" s="252" t="s">
        <v>40</v>
      </c>
      <c r="N88" s="253" t="s">
        <v>51</v>
      </c>
      <c r="O88" s="67"/>
      <c r="P88" s="188">
        <f>O88*H88</f>
        <v>0</v>
      </c>
      <c r="Q88" s="188">
        <v>1</v>
      </c>
      <c r="R88" s="188">
        <f>Q88*H88</f>
        <v>-0.55100000000000005</v>
      </c>
      <c r="S88" s="188">
        <v>0</v>
      </c>
      <c r="T88" s="189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0" t="s">
        <v>263</v>
      </c>
      <c r="AT88" s="190" t="s">
        <v>260</v>
      </c>
      <c r="AU88" s="190" t="s">
        <v>85</v>
      </c>
      <c r="AY88" s="19" t="s">
        <v>140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9" t="s">
        <v>145</v>
      </c>
      <c r="BK88" s="191">
        <f>ROUND(I88*H88,2)</f>
        <v>0</v>
      </c>
      <c r="BL88" s="19" t="s">
        <v>180</v>
      </c>
      <c r="BM88" s="190" t="s">
        <v>490</v>
      </c>
    </row>
    <row r="89" spans="1:65" s="2" customFormat="1">
      <c r="A89" s="36"/>
      <c r="B89" s="37"/>
      <c r="C89" s="38"/>
      <c r="D89" s="192" t="s">
        <v>147</v>
      </c>
      <c r="E89" s="38"/>
      <c r="F89" s="193" t="s">
        <v>421</v>
      </c>
      <c r="G89" s="38"/>
      <c r="H89" s="38"/>
      <c r="I89" s="194"/>
      <c r="J89" s="38"/>
      <c r="K89" s="38"/>
      <c r="L89" s="41"/>
      <c r="M89" s="195"/>
      <c r="N89" s="196"/>
      <c r="O89" s="67"/>
      <c r="P89" s="67"/>
      <c r="Q89" s="67"/>
      <c r="R89" s="67"/>
      <c r="S89" s="67"/>
      <c r="T89" s="6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147</v>
      </c>
      <c r="AU89" s="19" t="s">
        <v>85</v>
      </c>
    </row>
    <row r="90" spans="1:65" s="13" customFormat="1">
      <c r="B90" s="197"/>
      <c r="C90" s="198"/>
      <c r="D90" s="192" t="s">
        <v>148</v>
      </c>
      <c r="E90" s="199" t="s">
        <v>40</v>
      </c>
      <c r="F90" s="200" t="s">
        <v>423</v>
      </c>
      <c r="G90" s="198"/>
      <c r="H90" s="199" t="s">
        <v>40</v>
      </c>
      <c r="I90" s="201"/>
      <c r="J90" s="198"/>
      <c r="K90" s="198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148</v>
      </c>
      <c r="AU90" s="206" t="s">
        <v>85</v>
      </c>
      <c r="AV90" s="13" t="s">
        <v>85</v>
      </c>
      <c r="AW90" s="13" t="s">
        <v>38</v>
      </c>
      <c r="AX90" s="13" t="s">
        <v>78</v>
      </c>
      <c r="AY90" s="206" t="s">
        <v>140</v>
      </c>
    </row>
    <row r="91" spans="1:65" s="13" customFormat="1">
      <c r="B91" s="197"/>
      <c r="C91" s="198"/>
      <c r="D91" s="192" t="s">
        <v>148</v>
      </c>
      <c r="E91" s="199" t="s">
        <v>40</v>
      </c>
      <c r="F91" s="200" t="s">
        <v>491</v>
      </c>
      <c r="G91" s="198"/>
      <c r="H91" s="199" t="s">
        <v>40</v>
      </c>
      <c r="I91" s="201"/>
      <c r="J91" s="198"/>
      <c r="K91" s="198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148</v>
      </c>
      <c r="AU91" s="206" t="s">
        <v>85</v>
      </c>
      <c r="AV91" s="13" t="s">
        <v>85</v>
      </c>
      <c r="AW91" s="13" t="s">
        <v>38</v>
      </c>
      <c r="AX91" s="13" t="s">
        <v>78</v>
      </c>
      <c r="AY91" s="206" t="s">
        <v>140</v>
      </c>
    </row>
    <row r="92" spans="1:65" s="14" customFormat="1">
      <c r="B92" s="207"/>
      <c r="C92" s="208"/>
      <c r="D92" s="192" t="s">
        <v>148</v>
      </c>
      <c r="E92" s="209" t="s">
        <v>40</v>
      </c>
      <c r="F92" s="210" t="s">
        <v>492</v>
      </c>
      <c r="G92" s="208"/>
      <c r="H92" s="211">
        <v>-0.52100000000000002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148</v>
      </c>
      <c r="AU92" s="217" t="s">
        <v>85</v>
      </c>
      <c r="AV92" s="14" t="s">
        <v>87</v>
      </c>
      <c r="AW92" s="14" t="s">
        <v>38</v>
      </c>
      <c r="AX92" s="14" t="s">
        <v>78</v>
      </c>
      <c r="AY92" s="217" t="s">
        <v>140</v>
      </c>
    </row>
    <row r="93" spans="1:65" s="13" customFormat="1">
      <c r="B93" s="197"/>
      <c r="C93" s="198"/>
      <c r="D93" s="192" t="s">
        <v>148</v>
      </c>
      <c r="E93" s="199" t="s">
        <v>40</v>
      </c>
      <c r="F93" s="200" t="s">
        <v>335</v>
      </c>
      <c r="G93" s="198"/>
      <c r="H93" s="199" t="s">
        <v>40</v>
      </c>
      <c r="I93" s="201"/>
      <c r="J93" s="198"/>
      <c r="K93" s="198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148</v>
      </c>
      <c r="AU93" s="206" t="s">
        <v>85</v>
      </c>
      <c r="AV93" s="13" t="s">
        <v>85</v>
      </c>
      <c r="AW93" s="13" t="s">
        <v>38</v>
      </c>
      <c r="AX93" s="13" t="s">
        <v>78</v>
      </c>
      <c r="AY93" s="206" t="s">
        <v>140</v>
      </c>
    </row>
    <row r="94" spans="1:65" s="14" customFormat="1">
      <c r="B94" s="207"/>
      <c r="C94" s="208"/>
      <c r="D94" s="192" t="s">
        <v>148</v>
      </c>
      <c r="E94" s="209" t="s">
        <v>40</v>
      </c>
      <c r="F94" s="210" t="s">
        <v>425</v>
      </c>
      <c r="G94" s="208"/>
      <c r="H94" s="211">
        <v>-0.03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148</v>
      </c>
      <c r="AU94" s="217" t="s">
        <v>85</v>
      </c>
      <c r="AV94" s="14" t="s">
        <v>87</v>
      </c>
      <c r="AW94" s="14" t="s">
        <v>38</v>
      </c>
      <c r="AX94" s="14" t="s">
        <v>78</v>
      </c>
      <c r="AY94" s="217" t="s">
        <v>140</v>
      </c>
    </row>
    <row r="95" spans="1:65" s="16" customFormat="1">
      <c r="B95" s="233"/>
      <c r="C95" s="234"/>
      <c r="D95" s="192" t="s">
        <v>148</v>
      </c>
      <c r="E95" s="235" t="s">
        <v>40</v>
      </c>
      <c r="F95" s="236" t="s">
        <v>258</v>
      </c>
      <c r="G95" s="234"/>
      <c r="H95" s="237">
        <v>-0.55100000000000005</v>
      </c>
      <c r="I95" s="238"/>
      <c r="J95" s="234"/>
      <c r="K95" s="234"/>
      <c r="L95" s="239"/>
      <c r="M95" s="257"/>
      <c r="N95" s="258"/>
      <c r="O95" s="258"/>
      <c r="P95" s="258"/>
      <c r="Q95" s="258"/>
      <c r="R95" s="258"/>
      <c r="S95" s="258"/>
      <c r="T95" s="259"/>
      <c r="AT95" s="243" t="s">
        <v>148</v>
      </c>
      <c r="AU95" s="243" t="s">
        <v>85</v>
      </c>
      <c r="AV95" s="16" t="s">
        <v>145</v>
      </c>
      <c r="AW95" s="16" t="s">
        <v>38</v>
      </c>
      <c r="AX95" s="16" t="s">
        <v>85</v>
      </c>
      <c r="AY95" s="243" t="s">
        <v>140</v>
      </c>
    </row>
    <row r="96" spans="1:65" s="2" customFormat="1" ht="6.95" customHeight="1">
      <c r="A96" s="36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lcsvKqDEreIs5BKQf2GDNaK4p0wL0sxgp88rmB3cv++4qJp/L/Aw8WuvELgDfRCVLbbcpd7eBBVAzgOnEITbOA==" saltValue="3Gts6illgmDAGRj7M7hNkD6QylWcM7josh0DX1KZQG/9loeppHxRQm+xKRiBzC/CqtW+hXivq3PdjXVnu38jxA==" spinCount="100000" sheet="1" objects="1" scenarios="1" formatColumns="0" formatRows="0" autoFilter="0"/>
  <autoFilter ref="C85:K95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107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108</v>
      </c>
      <c r="L4" s="22"/>
      <c r="M4" s="114" t="s">
        <v>10</v>
      </c>
      <c r="AT4" s="19" t="s">
        <v>38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392" t="str">
        <f>'Rekapitulace stavby'!K6</f>
        <v>VD Brandýs nad Labem, protikorozní ochrana vrat PK</v>
      </c>
      <c r="F7" s="393"/>
      <c r="G7" s="393"/>
      <c r="H7" s="393"/>
      <c r="L7" s="22"/>
    </row>
    <row r="8" spans="1:46" s="2" customFormat="1" ht="12" customHeight="1">
      <c r="A8" s="36"/>
      <c r="B8" s="41"/>
      <c r="C8" s="36"/>
      <c r="D8" s="115" t="s">
        <v>109</v>
      </c>
      <c r="E8" s="36"/>
      <c r="F8" s="36"/>
      <c r="G8" s="36"/>
      <c r="H8" s="36"/>
      <c r="I8" s="36"/>
      <c r="J8" s="36"/>
      <c r="K8" s="36"/>
      <c r="L8" s="11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5" t="s">
        <v>493</v>
      </c>
      <c r="F9" s="394"/>
      <c r="G9" s="394"/>
      <c r="H9" s="394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5" t="s">
        <v>18</v>
      </c>
      <c r="E11" s="36"/>
      <c r="F11" s="106" t="s">
        <v>19</v>
      </c>
      <c r="G11" s="36"/>
      <c r="H11" s="36"/>
      <c r="I11" s="115" t="s">
        <v>20</v>
      </c>
      <c r="J11" s="106" t="s">
        <v>21</v>
      </c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5" t="s">
        <v>22</v>
      </c>
      <c r="E12" s="36"/>
      <c r="F12" s="106" t="s">
        <v>23</v>
      </c>
      <c r="G12" s="36"/>
      <c r="H12" s="36"/>
      <c r="I12" s="115" t="s">
        <v>24</v>
      </c>
      <c r="J12" s="117" t="str">
        <f>'Rekapitulace stavby'!AN8</f>
        <v>22. 7. 2022</v>
      </c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26</v>
      </c>
      <c r="E14" s="36"/>
      <c r="F14" s="36"/>
      <c r="G14" s="36"/>
      <c r="H14" s="36"/>
      <c r="I14" s="115" t="s">
        <v>27</v>
      </c>
      <c r="J14" s="106" t="s">
        <v>28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6" t="s">
        <v>29</v>
      </c>
      <c r="F15" s="36"/>
      <c r="G15" s="36"/>
      <c r="H15" s="36"/>
      <c r="I15" s="115" t="s">
        <v>30</v>
      </c>
      <c r="J15" s="106" t="s">
        <v>31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5" t="s">
        <v>32</v>
      </c>
      <c r="E17" s="36"/>
      <c r="F17" s="36"/>
      <c r="G17" s="36"/>
      <c r="H17" s="36"/>
      <c r="I17" s="115" t="s">
        <v>27</v>
      </c>
      <c r="J17" s="32" t="str">
        <f>'Rekapitulace stavby'!AN13</f>
        <v>Vyplň údaj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6" t="str">
        <f>'Rekapitulace stavby'!E14</f>
        <v>Vyplň údaj</v>
      </c>
      <c r="F18" s="397"/>
      <c r="G18" s="397"/>
      <c r="H18" s="397"/>
      <c r="I18" s="115" t="s">
        <v>30</v>
      </c>
      <c r="J18" s="32" t="str">
        <f>'Rekapitulace stavby'!AN14</f>
        <v>Vyplň údaj</v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5" t="s">
        <v>34</v>
      </c>
      <c r="E20" s="36"/>
      <c r="F20" s="36"/>
      <c r="G20" s="36"/>
      <c r="H20" s="36"/>
      <c r="I20" s="115" t="s">
        <v>27</v>
      </c>
      <c r="J20" s="106" t="s">
        <v>35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6" t="s">
        <v>36</v>
      </c>
      <c r="F21" s="36"/>
      <c r="G21" s="36"/>
      <c r="H21" s="36"/>
      <c r="I21" s="115" t="s">
        <v>30</v>
      </c>
      <c r="J21" s="106" t="s">
        <v>37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5" t="s">
        <v>39</v>
      </c>
      <c r="E23" s="36"/>
      <c r="F23" s="36"/>
      <c r="G23" s="36"/>
      <c r="H23" s="36"/>
      <c r="I23" s="115" t="s">
        <v>27</v>
      </c>
      <c r="J23" s="106" t="s">
        <v>40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6" t="s">
        <v>41</v>
      </c>
      <c r="F24" s="36"/>
      <c r="G24" s="36"/>
      <c r="H24" s="36"/>
      <c r="I24" s="115" t="s">
        <v>30</v>
      </c>
      <c r="J24" s="106" t="s">
        <v>40</v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5" t="s">
        <v>42</v>
      </c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59.25" customHeight="1">
      <c r="A27" s="118"/>
      <c r="B27" s="119"/>
      <c r="C27" s="118"/>
      <c r="D27" s="118"/>
      <c r="E27" s="398" t="s">
        <v>113</v>
      </c>
      <c r="F27" s="398"/>
      <c r="G27" s="398"/>
      <c r="H27" s="398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1"/>
      <c r="E29" s="121"/>
      <c r="F29" s="121"/>
      <c r="G29" s="121"/>
      <c r="H29" s="121"/>
      <c r="I29" s="121"/>
      <c r="J29" s="121"/>
      <c r="K29" s="121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44</v>
      </c>
      <c r="E30" s="36"/>
      <c r="F30" s="36"/>
      <c r="G30" s="36"/>
      <c r="H30" s="36"/>
      <c r="I30" s="36"/>
      <c r="J30" s="123">
        <f>ROUND(J85, 2)</f>
        <v>0</v>
      </c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46</v>
      </c>
      <c r="G32" s="36"/>
      <c r="H32" s="36"/>
      <c r="I32" s="124" t="s">
        <v>45</v>
      </c>
      <c r="J32" s="124" t="s">
        <v>47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25" t="s">
        <v>48</v>
      </c>
      <c r="E33" s="115" t="s">
        <v>49</v>
      </c>
      <c r="F33" s="126">
        <f>ROUND((SUM(BE85:BE222)),  2)</f>
        <v>0</v>
      </c>
      <c r="G33" s="36"/>
      <c r="H33" s="36"/>
      <c r="I33" s="127">
        <v>0.21</v>
      </c>
      <c r="J33" s="126">
        <f>ROUND(((SUM(BE85:BE222))*I33),  2)</f>
        <v>0</v>
      </c>
      <c r="K33" s="36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15" t="s">
        <v>50</v>
      </c>
      <c r="F34" s="126">
        <f>ROUND((SUM(BF85:BF222)),  2)</f>
        <v>0</v>
      </c>
      <c r="G34" s="36"/>
      <c r="H34" s="36"/>
      <c r="I34" s="127">
        <v>0.15</v>
      </c>
      <c r="J34" s="126">
        <f>ROUND(((SUM(BF85:BF222))*I34), 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15" t="s">
        <v>48</v>
      </c>
      <c r="E35" s="115" t="s">
        <v>51</v>
      </c>
      <c r="F35" s="126">
        <f>ROUND((SUM(BG85:BG222)),  2)</f>
        <v>0</v>
      </c>
      <c r="G35" s="36"/>
      <c r="H35" s="36"/>
      <c r="I35" s="127">
        <v>0.21</v>
      </c>
      <c r="J35" s="126">
        <f>0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52</v>
      </c>
      <c r="F36" s="126">
        <f>ROUND((SUM(BH85:BH222)),  2)</f>
        <v>0</v>
      </c>
      <c r="G36" s="36"/>
      <c r="H36" s="36"/>
      <c r="I36" s="127">
        <v>0.15</v>
      </c>
      <c r="J36" s="126">
        <f>0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53</v>
      </c>
      <c r="F37" s="126">
        <f>ROUND((SUM(BI85:BI222)),  2)</f>
        <v>0</v>
      </c>
      <c r="G37" s="36"/>
      <c r="H37" s="36"/>
      <c r="I37" s="127">
        <v>0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54</v>
      </c>
      <c r="E39" s="130"/>
      <c r="F39" s="130"/>
      <c r="G39" s="131" t="s">
        <v>55</v>
      </c>
      <c r="H39" s="132" t="s">
        <v>56</v>
      </c>
      <c r="I39" s="130"/>
      <c r="J39" s="133">
        <f>SUM(J30:J37)</f>
        <v>0</v>
      </c>
      <c r="K39" s="134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38"/>
      <c r="J45" s="38"/>
      <c r="K45" s="38"/>
      <c r="L45" s="11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VD Brandýs nad Labem, protikorozní ochrana vrat PK</v>
      </c>
      <c r="F48" s="391"/>
      <c r="G48" s="391"/>
      <c r="H48" s="391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109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8" t="str">
        <f>E9</f>
        <v>VON - Vedlejší a ostatní náklady</v>
      </c>
      <c r="F50" s="389"/>
      <c r="G50" s="389"/>
      <c r="H50" s="389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Brandýs nad Labem</v>
      </c>
      <c r="G52" s="38"/>
      <c r="H52" s="38"/>
      <c r="I52" s="31" t="s">
        <v>24</v>
      </c>
      <c r="J52" s="62" t="str">
        <f>IF(J12="","",J12)</f>
        <v>22. 7. 2022</v>
      </c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26</v>
      </c>
      <c r="D54" s="38"/>
      <c r="E54" s="38"/>
      <c r="F54" s="29" t="str">
        <f>E15</f>
        <v>Povodí Labe, státní podnik, OIČ, Hradec Králové</v>
      </c>
      <c r="G54" s="38"/>
      <c r="H54" s="38"/>
      <c r="I54" s="31" t="s">
        <v>34</v>
      </c>
      <c r="J54" s="34" t="str">
        <f>E21</f>
        <v>Ing. P. Hačecký, Pod Krocínkou 467/6, 190 00 Praha</v>
      </c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32</v>
      </c>
      <c r="D55" s="38"/>
      <c r="E55" s="38"/>
      <c r="F55" s="29" t="str">
        <f>IF(E18="","",E18)</f>
        <v>Vyplň údaj</v>
      </c>
      <c r="G55" s="38"/>
      <c r="H55" s="38"/>
      <c r="I55" s="31" t="s">
        <v>39</v>
      </c>
      <c r="J55" s="34" t="str">
        <f>E24</f>
        <v>Ing. Eva Morkesová</v>
      </c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9" t="s">
        <v>115</v>
      </c>
      <c r="D57" s="140"/>
      <c r="E57" s="140"/>
      <c r="F57" s="140"/>
      <c r="G57" s="140"/>
      <c r="H57" s="140"/>
      <c r="I57" s="140"/>
      <c r="J57" s="141" t="s">
        <v>116</v>
      </c>
      <c r="K57" s="140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2" t="s">
        <v>76</v>
      </c>
      <c r="D59" s="38"/>
      <c r="E59" s="38"/>
      <c r="F59" s="38"/>
      <c r="G59" s="38"/>
      <c r="H59" s="38"/>
      <c r="I59" s="38"/>
      <c r="J59" s="80">
        <f>J85</f>
        <v>0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43"/>
      <c r="C60" s="144"/>
      <c r="D60" s="145" t="s">
        <v>118</v>
      </c>
      <c r="E60" s="146"/>
      <c r="F60" s="146"/>
      <c r="G60" s="146"/>
      <c r="H60" s="146"/>
      <c r="I60" s="146"/>
      <c r="J60" s="147">
        <f>J86</f>
        <v>0</v>
      </c>
      <c r="K60" s="144"/>
      <c r="L60" s="148"/>
    </row>
    <row r="61" spans="1:47" s="10" customFormat="1" ht="19.899999999999999" customHeight="1">
      <c r="B61" s="149"/>
      <c r="C61" s="100"/>
      <c r="D61" s="150" t="s">
        <v>494</v>
      </c>
      <c r="E61" s="151"/>
      <c r="F61" s="151"/>
      <c r="G61" s="151"/>
      <c r="H61" s="151"/>
      <c r="I61" s="151"/>
      <c r="J61" s="152">
        <f>J87</f>
        <v>0</v>
      </c>
      <c r="K61" s="100"/>
      <c r="L61" s="153"/>
    </row>
    <row r="62" spans="1:47" s="9" customFormat="1" ht="24.95" customHeight="1">
      <c r="B62" s="143"/>
      <c r="C62" s="144"/>
      <c r="D62" s="145" t="s">
        <v>495</v>
      </c>
      <c r="E62" s="146"/>
      <c r="F62" s="146"/>
      <c r="G62" s="146"/>
      <c r="H62" s="146"/>
      <c r="I62" s="146"/>
      <c r="J62" s="147">
        <f>J98</f>
        <v>0</v>
      </c>
      <c r="K62" s="144"/>
      <c r="L62" s="148"/>
    </row>
    <row r="63" spans="1:47" s="10" customFormat="1" ht="19.899999999999999" customHeight="1">
      <c r="B63" s="149"/>
      <c r="C63" s="100"/>
      <c r="D63" s="150" t="s">
        <v>496</v>
      </c>
      <c r="E63" s="151"/>
      <c r="F63" s="151"/>
      <c r="G63" s="151"/>
      <c r="H63" s="151"/>
      <c r="I63" s="151"/>
      <c r="J63" s="152">
        <f>J99</f>
        <v>0</v>
      </c>
      <c r="K63" s="100"/>
      <c r="L63" s="153"/>
    </row>
    <row r="64" spans="1:47" s="10" customFormat="1" ht="19.899999999999999" customHeight="1">
      <c r="B64" s="149"/>
      <c r="C64" s="100"/>
      <c r="D64" s="150" t="s">
        <v>497</v>
      </c>
      <c r="E64" s="151"/>
      <c r="F64" s="151"/>
      <c r="G64" s="151"/>
      <c r="H64" s="151"/>
      <c r="I64" s="151"/>
      <c r="J64" s="152">
        <f>J131</f>
        <v>0</v>
      </c>
      <c r="K64" s="100"/>
      <c r="L64" s="153"/>
    </row>
    <row r="65" spans="1:31" s="10" customFormat="1" ht="19.899999999999999" customHeight="1">
      <c r="B65" s="149"/>
      <c r="C65" s="100"/>
      <c r="D65" s="150" t="s">
        <v>498</v>
      </c>
      <c r="E65" s="151"/>
      <c r="F65" s="151"/>
      <c r="G65" s="151"/>
      <c r="H65" s="151"/>
      <c r="I65" s="151"/>
      <c r="J65" s="152">
        <f>J148</f>
        <v>0</v>
      </c>
      <c r="K65" s="100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125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0" t="str">
        <f>E7</f>
        <v>VD Brandýs nad Labem, protikorozní ochrana vrat PK</v>
      </c>
      <c r="F75" s="391"/>
      <c r="G75" s="391"/>
      <c r="H75" s="391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109</v>
      </c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78" t="str">
        <f>E9</f>
        <v>VON - Vedlejší a ostatní náklady</v>
      </c>
      <c r="F77" s="389"/>
      <c r="G77" s="389"/>
      <c r="H77" s="389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22</v>
      </c>
      <c r="D79" s="38"/>
      <c r="E79" s="38"/>
      <c r="F79" s="29" t="str">
        <f>F12</f>
        <v>Brandýs nad Labem</v>
      </c>
      <c r="G79" s="38"/>
      <c r="H79" s="38"/>
      <c r="I79" s="31" t="s">
        <v>24</v>
      </c>
      <c r="J79" s="62" t="str">
        <f>IF(J12="","",J12)</f>
        <v>22. 7. 2022</v>
      </c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26</v>
      </c>
      <c r="D81" s="38"/>
      <c r="E81" s="38"/>
      <c r="F81" s="29" t="str">
        <f>E15</f>
        <v>Povodí Labe, státní podnik, OIČ, Hradec Králové</v>
      </c>
      <c r="G81" s="38"/>
      <c r="H81" s="38"/>
      <c r="I81" s="31" t="s">
        <v>34</v>
      </c>
      <c r="J81" s="34" t="str">
        <f>E21</f>
        <v>Ing. P. Hačecký, Pod Krocínkou 467/6, 190 00 Praha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32</v>
      </c>
      <c r="D82" s="38"/>
      <c r="E82" s="38"/>
      <c r="F82" s="29" t="str">
        <f>IF(E18="","",E18)</f>
        <v>Vyplň údaj</v>
      </c>
      <c r="G82" s="38"/>
      <c r="H82" s="38"/>
      <c r="I82" s="31" t="s">
        <v>39</v>
      </c>
      <c r="J82" s="34" t="str">
        <f>E24</f>
        <v>Ing. Eva Morkesová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54"/>
      <c r="B84" s="155"/>
      <c r="C84" s="156" t="s">
        <v>126</v>
      </c>
      <c r="D84" s="157" t="s">
        <v>63</v>
      </c>
      <c r="E84" s="157" t="s">
        <v>59</v>
      </c>
      <c r="F84" s="157" t="s">
        <v>60</v>
      </c>
      <c r="G84" s="157" t="s">
        <v>127</v>
      </c>
      <c r="H84" s="157" t="s">
        <v>128</v>
      </c>
      <c r="I84" s="157" t="s">
        <v>129</v>
      </c>
      <c r="J84" s="157" t="s">
        <v>116</v>
      </c>
      <c r="K84" s="158" t="s">
        <v>130</v>
      </c>
      <c r="L84" s="159"/>
      <c r="M84" s="71" t="s">
        <v>40</v>
      </c>
      <c r="N84" s="72" t="s">
        <v>48</v>
      </c>
      <c r="O84" s="72" t="s">
        <v>131</v>
      </c>
      <c r="P84" s="72" t="s">
        <v>132</v>
      </c>
      <c r="Q84" s="72" t="s">
        <v>133</v>
      </c>
      <c r="R84" s="72" t="s">
        <v>134</v>
      </c>
      <c r="S84" s="72" t="s">
        <v>135</v>
      </c>
      <c r="T84" s="73" t="s">
        <v>136</v>
      </c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</row>
    <row r="85" spans="1:65" s="2" customFormat="1" ht="22.9" customHeight="1">
      <c r="A85" s="36"/>
      <c r="B85" s="37"/>
      <c r="C85" s="78" t="s">
        <v>137</v>
      </c>
      <c r="D85" s="38"/>
      <c r="E85" s="38"/>
      <c r="F85" s="38"/>
      <c r="G85" s="38"/>
      <c r="H85" s="38"/>
      <c r="I85" s="38"/>
      <c r="J85" s="160">
        <f>BK85</f>
        <v>0</v>
      </c>
      <c r="K85" s="38"/>
      <c r="L85" s="41"/>
      <c r="M85" s="74"/>
      <c r="N85" s="161"/>
      <c r="O85" s="75"/>
      <c r="P85" s="162">
        <f>P86+P98</f>
        <v>0</v>
      </c>
      <c r="Q85" s="75"/>
      <c r="R85" s="162">
        <f>R86+R98</f>
        <v>1.2E-2</v>
      </c>
      <c r="S85" s="75"/>
      <c r="T85" s="163">
        <f>T86+T98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77</v>
      </c>
      <c r="AU85" s="19" t="s">
        <v>117</v>
      </c>
      <c r="BK85" s="164">
        <f>BK86+BK98</f>
        <v>0</v>
      </c>
    </row>
    <row r="86" spans="1:65" s="12" customFormat="1" ht="25.9" customHeight="1">
      <c r="B86" s="165"/>
      <c r="C86" s="166"/>
      <c r="D86" s="167" t="s">
        <v>77</v>
      </c>
      <c r="E86" s="168" t="s">
        <v>138</v>
      </c>
      <c r="F86" s="168" t="s">
        <v>139</v>
      </c>
      <c r="G86" s="166"/>
      <c r="H86" s="166"/>
      <c r="I86" s="169"/>
      <c r="J86" s="170">
        <f>BK86</f>
        <v>0</v>
      </c>
      <c r="K86" s="166"/>
      <c r="L86" s="171"/>
      <c r="M86" s="172"/>
      <c r="N86" s="173"/>
      <c r="O86" s="173"/>
      <c r="P86" s="174">
        <f>P87</f>
        <v>0</v>
      </c>
      <c r="Q86" s="173"/>
      <c r="R86" s="174">
        <f>R87</f>
        <v>1.2E-2</v>
      </c>
      <c r="S86" s="173"/>
      <c r="T86" s="175">
        <f>T87</f>
        <v>0</v>
      </c>
      <c r="AR86" s="176" t="s">
        <v>85</v>
      </c>
      <c r="AT86" s="177" t="s">
        <v>77</v>
      </c>
      <c r="AU86" s="177" t="s">
        <v>78</v>
      </c>
      <c r="AY86" s="176" t="s">
        <v>140</v>
      </c>
      <c r="BK86" s="178">
        <f>BK87</f>
        <v>0</v>
      </c>
    </row>
    <row r="87" spans="1:65" s="12" customFormat="1" ht="22.9" customHeight="1">
      <c r="B87" s="165"/>
      <c r="C87" s="166"/>
      <c r="D87" s="167" t="s">
        <v>77</v>
      </c>
      <c r="E87" s="218" t="s">
        <v>85</v>
      </c>
      <c r="F87" s="218" t="s">
        <v>499</v>
      </c>
      <c r="G87" s="166"/>
      <c r="H87" s="166"/>
      <c r="I87" s="169"/>
      <c r="J87" s="219">
        <f>BK87</f>
        <v>0</v>
      </c>
      <c r="K87" s="166"/>
      <c r="L87" s="171"/>
      <c r="M87" s="172"/>
      <c r="N87" s="173"/>
      <c r="O87" s="173"/>
      <c r="P87" s="174">
        <f>SUM(P88:P97)</f>
        <v>0</v>
      </c>
      <c r="Q87" s="173"/>
      <c r="R87" s="174">
        <f>SUM(R88:R97)</f>
        <v>1.2E-2</v>
      </c>
      <c r="S87" s="173"/>
      <c r="T87" s="175">
        <f>SUM(T88:T97)</f>
        <v>0</v>
      </c>
      <c r="AR87" s="176" t="s">
        <v>85</v>
      </c>
      <c r="AT87" s="177" t="s">
        <v>77</v>
      </c>
      <c r="AU87" s="177" t="s">
        <v>85</v>
      </c>
      <c r="AY87" s="176" t="s">
        <v>140</v>
      </c>
      <c r="BK87" s="178">
        <f>SUM(BK88:BK97)</f>
        <v>0</v>
      </c>
    </row>
    <row r="88" spans="1:65" s="2" customFormat="1" ht="16.5" customHeight="1">
      <c r="A88" s="36"/>
      <c r="B88" s="37"/>
      <c r="C88" s="179" t="s">
        <v>85</v>
      </c>
      <c r="D88" s="179" t="s">
        <v>141</v>
      </c>
      <c r="E88" s="180" t="s">
        <v>500</v>
      </c>
      <c r="F88" s="181" t="s">
        <v>501</v>
      </c>
      <c r="G88" s="182" t="s">
        <v>502</v>
      </c>
      <c r="H88" s="183">
        <v>300</v>
      </c>
      <c r="I88" s="184"/>
      <c r="J88" s="185">
        <f>ROUND(I88*H88,2)</f>
        <v>0</v>
      </c>
      <c r="K88" s="181" t="s">
        <v>194</v>
      </c>
      <c r="L88" s="41"/>
      <c r="M88" s="186" t="s">
        <v>40</v>
      </c>
      <c r="N88" s="187" t="s">
        <v>51</v>
      </c>
      <c r="O88" s="67"/>
      <c r="P88" s="188">
        <f>O88*H88</f>
        <v>0</v>
      </c>
      <c r="Q88" s="188">
        <v>4.0000000000000003E-5</v>
      </c>
      <c r="R88" s="188">
        <f>Q88*H88</f>
        <v>1.2E-2</v>
      </c>
      <c r="S88" s="188">
        <v>0</v>
      </c>
      <c r="T88" s="189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0" t="s">
        <v>145</v>
      </c>
      <c r="AT88" s="190" t="s">
        <v>141</v>
      </c>
      <c r="AU88" s="190" t="s">
        <v>87</v>
      </c>
      <c r="AY88" s="19" t="s">
        <v>140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9" t="s">
        <v>145</v>
      </c>
      <c r="BK88" s="191">
        <f>ROUND(I88*H88,2)</f>
        <v>0</v>
      </c>
      <c r="BL88" s="19" t="s">
        <v>145</v>
      </c>
      <c r="BM88" s="190" t="s">
        <v>503</v>
      </c>
    </row>
    <row r="89" spans="1:65" s="2" customFormat="1">
      <c r="A89" s="36"/>
      <c r="B89" s="37"/>
      <c r="C89" s="38"/>
      <c r="D89" s="192" t="s">
        <v>147</v>
      </c>
      <c r="E89" s="38"/>
      <c r="F89" s="193" t="s">
        <v>504</v>
      </c>
      <c r="G89" s="38"/>
      <c r="H89" s="38"/>
      <c r="I89" s="194"/>
      <c r="J89" s="38"/>
      <c r="K89" s="38"/>
      <c r="L89" s="41"/>
      <c r="M89" s="195"/>
      <c r="N89" s="196"/>
      <c r="O89" s="67"/>
      <c r="P89" s="67"/>
      <c r="Q89" s="67"/>
      <c r="R89" s="67"/>
      <c r="S89" s="67"/>
      <c r="T89" s="6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147</v>
      </c>
      <c r="AU89" s="19" t="s">
        <v>87</v>
      </c>
    </row>
    <row r="90" spans="1:65" s="2" customFormat="1">
      <c r="A90" s="36"/>
      <c r="B90" s="37"/>
      <c r="C90" s="38"/>
      <c r="D90" s="220" t="s">
        <v>197</v>
      </c>
      <c r="E90" s="38"/>
      <c r="F90" s="221" t="s">
        <v>505</v>
      </c>
      <c r="G90" s="38"/>
      <c r="H90" s="38"/>
      <c r="I90" s="194"/>
      <c r="J90" s="38"/>
      <c r="K90" s="38"/>
      <c r="L90" s="41"/>
      <c r="M90" s="195"/>
      <c r="N90" s="196"/>
      <c r="O90" s="67"/>
      <c r="P90" s="67"/>
      <c r="Q90" s="67"/>
      <c r="R90" s="67"/>
      <c r="S90" s="67"/>
      <c r="T90" s="68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197</v>
      </c>
      <c r="AU90" s="19" t="s">
        <v>87</v>
      </c>
    </row>
    <row r="91" spans="1:65" s="13" customFormat="1">
      <c r="B91" s="197"/>
      <c r="C91" s="198"/>
      <c r="D91" s="192" t="s">
        <v>148</v>
      </c>
      <c r="E91" s="199" t="s">
        <v>40</v>
      </c>
      <c r="F91" s="200" t="s">
        <v>506</v>
      </c>
      <c r="G91" s="198"/>
      <c r="H91" s="199" t="s">
        <v>40</v>
      </c>
      <c r="I91" s="201"/>
      <c r="J91" s="198"/>
      <c r="K91" s="198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148</v>
      </c>
      <c r="AU91" s="206" t="s">
        <v>87</v>
      </c>
      <c r="AV91" s="13" t="s">
        <v>85</v>
      </c>
      <c r="AW91" s="13" t="s">
        <v>38</v>
      </c>
      <c r="AX91" s="13" t="s">
        <v>78</v>
      </c>
      <c r="AY91" s="206" t="s">
        <v>140</v>
      </c>
    </row>
    <row r="92" spans="1:65" s="14" customFormat="1">
      <c r="B92" s="207"/>
      <c r="C92" s="208"/>
      <c r="D92" s="192" t="s">
        <v>148</v>
      </c>
      <c r="E92" s="209" t="s">
        <v>40</v>
      </c>
      <c r="F92" s="210" t="s">
        <v>507</v>
      </c>
      <c r="G92" s="208"/>
      <c r="H92" s="211">
        <v>300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148</v>
      </c>
      <c r="AU92" s="217" t="s">
        <v>87</v>
      </c>
      <c r="AV92" s="14" t="s">
        <v>87</v>
      </c>
      <c r="AW92" s="14" t="s">
        <v>38</v>
      </c>
      <c r="AX92" s="14" t="s">
        <v>85</v>
      </c>
      <c r="AY92" s="217" t="s">
        <v>140</v>
      </c>
    </row>
    <row r="93" spans="1:65" s="2" customFormat="1" ht="16.5" customHeight="1">
      <c r="A93" s="36"/>
      <c r="B93" s="37"/>
      <c r="C93" s="179" t="s">
        <v>87</v>
      </c>
      <c r="D93" s="179" t="s">
        <v>141</v>
      </c>
      <c r="E93" s="180" t="s">
        <v>508</v>
      </c>
      <c r="F93" s="181" t="s">
        <v>509</v>
      </c>
      <c r="G93" s="182" t="s">
        <v>510</v>
      </c>
      <c r="H93" s="183">
        <v>30</v>
      </c>
      <c r="I93" s="184"/>
      <c r="J93" s="185">
        <f>ROUND(I93*H93,2)</f>
        <v>0</v>
      </c>
      <c r="K93" s="181" t="s">
        <v>194</v>
      </c>
      <c r="L93" s="41"/>
      <c r="M93" s="186" t="s">
        <v>40</v>
      </c>
      <c r="N93" s="187" t="s">
        <v>51</v>
      </c>
      <c r="O93" s="67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0" t="s">
        <v>145</v>
      </c>
      <c r="AT93" s="190" t="s">
        <v>141</v>
      </c>
      <c r="AU93" s="190" t="s">
        <v>87</v>
      </c>
      <c r="AY93" s="19" t="s">
        <v>140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9" t="s">
        <v>145</v>
      </c>
      <c r="BK93" s="191">
        <f>ROUND(I93*H93,2)</f>
        <v>0</v>
      </c>
      <c r="BL93" s="19" t="s">
        <v>145</v>
      </c>
      <c r="BM93" s="190" t="s">
        <v>511</v>
      </c>
    </row>
    <row r="94" spans="1:65" s="2" customFormat="1">
      <c r="A94" s="36"/>
      <c r="B94" s="37"/>
      <c r="C94" s="38"/>
      <c r="D94" s="192" t="s">
        <v>147</v>
      </c>
      <c r="E94" s="38"/>
      <c r="F94" s="193" t="s">
        <v>512</v>
      </c>
      <c r="G94" s="38"/>
      <c r="H94" s="38"/>
      <c r="I94" s="194"/>
      <c r="J94" s="38"/>
      <c r="K94" s="38"/>
      <c r="L94" s="41"/>
      <c r="M94" s="195"/>
      <c r="N94" s="196"/>
      <c r="O94" s="67"/>
      <c r="P94" s="67"/>
      <c r="Q94" s="67"/>
      <c r="R94" s="67"/>
      <c r="S94" s="67"/>
      <c r="T94" s="68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147</v>
      </c>
      <c r="AU94" s="19" t="s">
        <v>87</v>
      </c>
    </row>
    <row r="95" spans="1:65" s="2" customFormat="1">
      <c r="A95" s="36"/>
      <c r="B95" s="37"/>
      <c r="C95" s="38"/>
      <c r="D95" s="220" t="s">
        <v>197</v>
      </c>
      <c r="E95" s="38"/>
      <c r="F95" s="221" t="s">
        <v>513</v>
      </c>
      <c r="G95" s="38"/>
      <c r="H95" s="38"/>
      <c r="I95" s="194"/>
      <c r="J95" s="38"/>
      <c r="K95" s="38"/>
      <c r="L95" s="41"/>
      <c r="M95" s="195"/>
      <c r="N95" s="196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87</v>
      </c>
    </row>
    <row r="96" spans="1:65" s="13" customFormat="1">
      <c r="B96" s="197"/>
      <c r="C96" s="198"/>
      <c r="D96" s="192" t="s">
        <v>148</v>
      </c>
      <c r="E96" s="199" t="s">
        <v>40</v>
      </c>
      <c r="F96" s="200" t="s">
        <v>506</v>
      </c>
      <c r="G96" s="198"/>
      <c r="H96" s="199" t="s">
        <v>40</v>
      </c>
      <c r="I96" s="201"/>
      <c r="J96" s="198"/>
      <c r="K96" s="198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148</v>
      </c>
      <c r="AU96" s="206" t="s">
        <v>87</v>
      </c>
      <c r="AV96" s="13" t="s">
        <v>85</v>
      </c>
      <c r="AW96" s="13" t="s">
        <v>38</v>
      </c>
      <c r="AX96" s="13" t="s">
        <v>78</v>
      </c>
      <c r="AY96" s="206" t="s">
        <v>140</v>
      </c>
    </row>
    <row r="97" spans="1:65" s="14" customFormat="1">
      <c r="B97" s="207"/>
      <c r="C97" s="208"/>
      <c r="D97" s="192" t="s">
        <v>148</v>
      </c>
      <c r="E97" s="209" t="s">
        <v>40</v>
      </c>
      <c r="F97" s="210" t="s">
        <v>355</v>
      </c>
      <c r="G97" s="208"/>
      <c r="H97" s="211">
        <v>30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148</v>
      </c>
      <c r="AU97" s="217" t="s">
        <v>87</v>
      </c>
      <c r="AV97" s="14" t="s">
        <v>87</v>
      </c>
      <c r="AW97" s="14" t="s">
        <v>38</v>
      </c>
      <c r="AX97" s="14" t="s">
        <v>85</v>
      </c>
      <c r="AY97" s="217" t="s">
        <v>140</v>
      </c>
    </row>
    <row r="98" spans="1:65" s="12" customFormat="1" ht="25.9" customHeight="1">
      <c r="B98" s="165"/>
      <c r="C98" s="166"/>
      <c r="D98" s="167" t="s">
        <v>77</v>
      </c>
      <c r="E98" s="168" t="s">
        <v>514</v>
      </c>
      <c r="F98" s="168" t="s">
        <v>515</v>
      </c>
      <c r="G98" s="166"/>
      <c r="H98" s="166"/>
      <c r="I98" s="169"/>
      <c r="J98" s="170">
        <f>BK98</f>
        <v>0</v>
      </c>
      <c r="K98" s="166"/>
      <c r="L98" s="171"/>
      <c r="M98" s="172"/>
      <c r="N98" s="173"/>
      <c r="O98" s="173"/>
      <c r="P98" s="174">
        <f>P99+P131+P148</f>
        <v>0</v>
      </c>
      <c r="Q98" s="173"/>
      <c r="R98" s="174">
        <f>R99+R131+R148</f>
        <v>0</v>
      </c>
      <c r="S98" s="173"/>
      <c r="T98" s="175">
        <f>T99+T131+T148</f>
        <v>0</v>
      </c>
      <c r="AR98" s="176" t="s">
        <v>145</v>
      </c>
      <c r="AT98" s="177" t="s">
        <v>77</v>
      </c>
      <c r="AU98" s="177" t="s">
        <v>78</v>
      </c>
      <c r="AY98" s="176" t="s">
        <v>140</v>
      </c>
      <c r="BK98" s="178">
        <f>BK99+BK131+BK148</f>
        <v>0</v>
      </c>
    </row>
    <row r="99" spans="1:65" s="12" customFormat="1" ht="22.9" customHeight="1">
      <c r="B99" s="165"/>
      <c r="C99" s="166"/>
      <c r="D99" s="167" t="s">
        <v>77</v>
      </c>
      <c r="E99" s="218" t="s">
        <v>516</v>
      </c>
      <c r="F99" s="218" t="s">
        <v>517</v>
      </c>
      <c r="G99" s="166"/>
      <c r="H99" s="166"/>
      <c r="I99" s="169"/>
      <c r="J99" s="219">
        <f>BK99</f>
        <v>0</v>
      </c>
      <c r="K99" s="166"/>
      <c r="L99" s="171"/>
      <c r="M99" s="172"/>
      <c r="N99" s="173"/>
      <c r="O99" s="173"/>
      <c r="P99" s="174">
        <f>SUM(P100:P130)</f>
        <v>0</v>
      </c>
      <c r="Q99" s="173"/>
      <c r="R99" s="174">
        <f>SUM(R100:R130)</f>
        <v>0</v>
      </c>
      <c r="S99" s="173"/>
      <c r="T99" s="175">
        <f>SUM(T100:T130)</f>
        <v>0</v>
      </c>
      <c r="AR99" s="176" t="s">
        <v>145</v>
      </c>
      <c r="AT99" s="177" t="s">
        <v>77</v>
      </c>
      <c r="AU99" s="177" t="s">
        <v>85</v>
      </c>
      <c r="AY99" s="176" t="s">
        <v>140</v>
      </c>
      <c r="BK99" s="178">
        <f>SUM(BK100:BK130)</f>
        <v>0</v>
      </c>
    </row>
    <row r="100" spans="1:65" s="2" customFormat="1" ht="16.5" customHeight="1">
      <c r="A100" s="36"/>
      <c r="B100" s="37"/>
      <c r="C100" s="179" t="s">
        <v>154</v>
      </c>
      <c r="D100" s="179" t="s">
        <v>141</v>
      </c>
      <c r="E100" s="180" t="s">
        <v>518</v>
      </c>
      <c r="F100" s="181" t="s">
        <v>519</v>
      </c>
      <c r="G100" s="182" t="s">
        <v>144</v>
      </c>
      <c r="H100" s="183">
        <v>1</v>
      </c>
      <c r="I100" s="184"/>
      <c r="J100" s="185">
        <f>ROUND(I100*H100,2)</f>
        <v>0</v>
      </c>
      <c r="K100" s="181" t="s">
        <v>40</v>
      </c>
      <c r="L100" s="41"/>
      <c r="M100" s="186" t="s">
        <v>40</v>
      </c>
      <c r="N100" s="187" t="s">
        <v>51</v>
      </c>
      <c r="O100" s="67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0" t="s">
        <v>520</v>
      </c>
      <c r="AT100" s="190" t="s">
        <v>141</v>
      </c>
      <c r="AU100" s="190" t="s">
        <v>87</v>
      </c>
      <c r="AY100" s="19" t="s">
        <v>140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9" t="s">
        <v>145</v>
      </c>
      <c r="BK100" s="191">
        <f>ROUND(I100*H100,2)</f>
        <v>0</v>
      </c>
      <c r="BL100" s="19" t="s">
        <v>520</v>
      </c>
      <c r="BM100" s="190" t="s">
        <v>521</v>
      </c>
    </row>
    <row r="101" spans="1:65" s="2" customFormat="1">
      <c r="A101" s="36"/>
      <c r="B101" s="37"/>
      <c r="C101" s="38"/>
      <c r="D101" s="192" t="s">
        <v>147</v>
      </c>
      <c r="E101" s="38"/>
      <c r="F101" s="193" t="s">
        <v>519</v>
      </c>
      <c r="G101" s="38"/>
      <c r="H101" s="38"/>
      <c r="I101" s="194"/>
      <c r="J101" s="38"/>
      <c r="K101" s="38"/>
      <c r="L101" s="41"/>
      <c r="M101" s="195"/>
      <c r="N101" s="196"/>
      <c r="O101" s="67"/>
      <c r="P101" s="67"/>
      <c r="Q101" s="67"/>
      <c r="R101" s="67"/>
      <c r="S101" s="67"/>
      <c r="T101" s="68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147</v>
      </c>
      <c r="AU101" s="19" t="s">
        <v>87</v>
      </c>
    </row>
    <row r="102" spans="1:65" s="13" customFormat="1">
      <c r="B102" s="197"/>
      <c r="C102" s="198"/>
      <c r="D102" s="192" t="s">
        <v>148</v>
      </c>
      <c r="E102" s="199" t="s">
        <v>40</v>
      </c>
      <c r="F102" s="200" t="s">
        <v>522</v>
      </c>
      <c r="G102" s="198"/>
      <c r="H102" s="199" t="s">
        <v>40</v>
      </c>
      <c r="I102" s="201"/>
      <c r="J102" s="198"/>
      <c r="K102" s="198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148</v>
      </c>
      <c r="AU102" s="206" t="s">
        <v>87</v>
      </c>
      <c r="AV102" s="13" t="s">
        <v>85</v>
      </c>
      <c r="AW102" s="13" t="s">
        <v>38</v>
      </c>
      <c r="AX102" s="13" t="s">
        <v>78</v>
      </c>
      <c r="AY102" s="206" t="s">
        <v>140</v>
      </c>
    </row>
    <row r="103" spans="1:65" s="13" customFormat="1">
      <c r="B103" s="197"/>
      <c r="C103" s="198"/>
      <c r="D103" s="192" t="s">
        <v>148</v>
      </c>
      <c r="E103" s="199" t="s">
        <v>40</v>
      </c>
      <c r="F103" s="200" t="s">
        <v>523</v>
      </c>
      <c r="G103" s="198"/>
      <c r="H103" s="199" t="s">
        <v>40</v>
      </c>
      <c r="I103" s="201"/>
      <c r="J103" s="198"/>
      <c r="K103" s="198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148</v>
      </c>
      <c r="AU103" s="206" t="s">
        <v>87</v>
      </c>
      <c r="AV103" s="13" t="s">
        <v>85</v>
      </c>
      <c r="AW103" s="13" t="s">
        <v>38</v>
      </c>
      <c r="AX103" s="13" t="s">
        <v>78</v>
      </c>
      <c r="AY103" s="206" t="s">
        <v>140</v>
      </c>
    </row>
    <row r="104" spans="1:65" s="13" customFormat="1">
      <c r="B104" s="197"/>
      <c r="C104" s="198"/>
      <c r="D104" s="192" t="s">
        <v>148</v>
      </c>
      <c r="E104" s="199" t="s">
        <v>40</v>
      </c>
      <c r="F104" s="200" t="s">
        <v>524</v>
      </c>
      <c r="G104" s="198"/>
      <c r="H104" s="199" t="s">
        <v>40</v>
      </c>
      <c r="I104" s="201"/>
      <c r="J104" s="198"/>
      <c r="K104" s="198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148</v>
      </c>
      <c r="AU104" s="206" t="s">
        <v>87</v>
      </c>
      <c r="AV104" s="13" t="s">
        <v>85</v>
      </c>
      <c r="AW104" s="13" t="s">
        <v>38</v>
      </c>
      <c r="AX104" s="13" t="s">
        <v>78</v>
      </c>
      <c r="AY104" s="206" t="s">
        <v>140</v>
      </c>
    </row>
    <row r="105" spans="1:65" s="13" customFormat="1">
      <c r="B105" s="197"/>
      <c r="C105" s="198"/>
      <c r="D105" s="192" t="s">
        <v>148</v>
      </c>
      <c r="E105" s="199" t="s">
        <v>40</v>
      </c>
      <c r="F105" s="200" t="s">
        <v>525</v>
      </c>
      <c r="G105" s="198"/>
      <c r="H105" s="199" t="s">
        <v>40</v>
      </c>
      <c r="I105" s="201"/>
      <c r="J105" s="198"/>
      <c r="K105" s="198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148</v>
      </c>
      <c r="AU105" s="206" t="s">
        <v>87</v>
      </c>
      <c r="AV105" s="13" t="s">
        <v>85</v>
      </c>
      <c r="AW105" s="13" t="s">
        <v>38</v>
      </c>
      <c r="AX105" s="13" t="s">
        <v>78</v>
      </c>
      <c r="AY105" s="206" t="s">
        <v>140</v>
      </c>
    </row>
    <row r="106" spans="1:65" s="13" customFormat="1">
      <c r="B106" s="197"/>
      <c r="C106" s="198"/>
      <c r="D106" s="192" t="s">
        <v>148</v>
      </c>
      <c r="E106" s="199" t="s">
        <v>40</v>
      </c>
      <c r="F106" s="200" t="s">
        <v>526</v>
      </c>
      <c r="G106" s="198"/>
      <c r="H106" s="199" t="s">
        <v>40</v>
      </c>
      <c r="I106" s="201"/>
      <c r="J106" s="198"/>
      <c r="K106" s="198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148</v>
      </c>
      <c r="AU106" s="206" t="s">
        <v>87</v>
      </c>
      <c r="AV106" s="13" t="s">
        <v>85</v>
      </c>
      <c r="AW106" s="13" t="s">
        <v>38</v>
      </c>
      <c r="AX106" s="13" t="s">
        <v>78</v>
      </c>
      <c r="AY106" s="206" t="s">
        <v>140</v>
      </c>
    </row>
    <row r="107" spans="1:65" s="13" customFormat="1">
      <c r="B107" s="197"/>
      <c r="C107" s="198"/>
      <c r="D107" s="192" t="s">
        <v>148</v>
      </c>
      <c r="E107" s="199" t="s">
        <v>40</v>
      </c>
      <c r="F107" s="200" t="s">
        <v>527</v>
      </c>
      <c r="G107" s="198"/>
      <c r="H107" s="199" t="s">
        <v>40</v>
      </c>
      <c r="I107" s="201"/>
      <c r="J107" s="198"/>
      <c r="K107" s="198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148</v>
      </c>
      <c r="AU107" s="206" t="s">
        <v>87</v>
      </c>
      <c r="AV107" s="13" t="s">
        <v>85</v>
      </c>
      <c r="AW107" s="13" t="s">
        <v>38</v>
      </c>
      <c r="AX107" s="13" t="s">
        <v>78</v>
      </c>
      <c r="AY107" s="206" t="s">
        <v>140</v>
      </c>
    </row>
    <row r="108" spans="1:65" s="13" customFormat="1">
      <c r="B108" s="197"/>
      <c r="C108" s="198"/>
      <c r="D108" s="192" t="s">
        <v>148</v>
      </c>
      <c r="E108" s="199" t="s">
        <v>40</v>
      </c>
      <c r="F108" s="200" t="s">
        <v>528</v>
      </c>
      <c r="G108" s="198"/>
      <c r="H108" s="199" t="s">
        <v>40</v>
      </c>
      <c r="I108" s="201"/>
      <c r="J108" s="198"/>
      <c r="K108" s="198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148</v>
      </c>
      <c r="AU108" s="206" t="s">
        <v>87</v>
      </c>
      <c r="AV108" s="13" t="s">
        <v>85</v>
      </c>
      <c r="AW108" s="13" t="s">
        <v>38</v>
      </c>
      <c r="AX108" s="13" t="s">
        <v>78</v>
      </c>
      <c r="AY108" s="206" t="s">
        <v>140</v>
      </c>
    </row>
    <row r="109" spans="1:65" s="13" customFormat="1">
      <c r="B109" s="197"/>
      <c r="C109" s="198"/>
      <c r="D109" s="192" t="s">
        <v>148</v>
      </c>
      <c r="E109" s="199" t="s">
        <v>40</v>
      </c>
      <c r="F109" s="200" t="s">
        <v>529</v>
      </c>
      <c r="G109" s="198"/>
      <c r="H109" s="199" t="s">
        <v>40</v>
      </c>
      <c r="I109" s="201"/>
      <c r="J109" s="198"/>
      <c r="K109" s="198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148</v>
      </c>
      <c r="AU109" s="206" t="s">
        <v>87</v>
      </c>
      <c r="AV109" s="13" t="s">
        <v>85</v>
      </c>
      <c r="AW109" s="13" t="s">
        <v>38</v>
      </c>
      <c r="AX109" s="13" t="s">
        <v>78</v>
      </c>
      <c r="AY109" s="206" t="s">
        <v>140</v>
      </c>
    </row>
    <row r="110" spans="1:65" s="13" customFormat="1" ht="22.5">
      <c r="B110" s="197"/>
      <c r="C110" s="198"/>
      <c r="D110" s="192" t="s">
        <v>148</v>
      </c>
      <c r="E110" s="199" t="s">
        <v>40</v>
      </c>
      <c r="F110" s="200" t="s">
        <v>530</v>
      </c>
      <c r="G110" s="198"/>
      <c r="H110" s="199" t="s">
        <v>40</v>
      </c>
      <c r="I110" s="201"/>
      <c r="J110" s="198"/>
      <c r="K110" s="198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148</v>
      </c>
      <c r="AU110" s="206" t="s">
        <v>87</v>
      </c>
      <c r="AV110" s="13" t="s">
        <v>85</v>
      </c>
      <c r="AW110" s="13" t="s">
        <v>38</v>
      </c>
      <c r="AX110" s="13" t="s">
        <v>78</v>
      </c>
      <c r="AY110" s="206" t="s">
        <v>140</v>
      </c>
    </row>
    <row r="111" spans="1:65" s="13" customFormat="1">
      <c r="B111" s="197"/>
      <c r="C111" s="198"/>
      <c r="D111" s="192" t="s">
        <v>148</v>
      </c>
      <c r="E111" s="199" t="s">
        <v>40</v>
      </c>
      <c r="F111" s="200" t="s">
        <v>531</v>
      </c>
      <c r="G111" s="198"/>
      <c r="H111" s="199" t="s">
        <v>40</v>
      </c>
      <c r="I111" s="201"/>
      <c r="J111" s="198"/>
      <c r="K111" s="198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148</v>
      </c>
      <c r="AU111" s="206" t="s">
        <v>87</v>
      </c>
      <c r="AV111" s="13" t="s">
        <v>85</v>
      </c>
      <c r="AW111" s="13" t="s">
        <v>38</v>
      </c>
      <c r="AX111" s="13" t="s">
        <v>78</v>
      </c>
      <c r="AY111" s="206" t="s">
        <v>140</v>
      </c>
    </row>
    <row r="112" spans="1:65" s="13" customFormat="1" ht="22.5">
      <c r="B112" s="197"/>
      <c r="C112" s="198"/>
      <c r="D112" s="192" t="s">
        <v>148</v>
      </c>
      <c r="E112" s="199" t="s">
        <v>40</v>
      </c>
      <c r="F112" s="200" t="s">
        <v>532</v>
      </c>
      <c r="G112" s="198"/>
      <c r="H112" s="199" t="s">
        <v>40</v>
      </c>
      <c r="I112" s="201"/>
      <c r="J112" s="198"/>
      <c r="K112" s="198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148</v>
      </c>
      <c r="AU112" s="206" t="s">
        <v>87</v>
      </c>
      <c r="AV112" s="13" t="s">
        <v>85</v>
      </c>
      <c r="AW112" s="13" t="s">
        <v>38</v>
      </c>
      <c r="AX112" s="13" t="s">
        <v>78</v>
      </c>
      <c r="AY112" s="206" t="s">
        <v>140</v>
      </c>
    </row>
    <row r="113" spans="1:65" s="13" customFormat="1">
      <c r="B113" s="197"/>
      <c r="C113" s="198"/>
      <c r="D113" s="192" t="s">
        <v>148</v>
      </c>
      <c r="E113" s="199" t="s">
        <v>40</v>
      </c>
      <c r="F113" s="200" t="s">
        <v>533</v>
      </c>
      <c r="G113" s="198"/>
      <c r="H113" s="199" t="s">
        <v>40</v>
      </c>
      <c r="I113" s="201"/>
      <c r="J113" s="198"/>
      <c r="K113" s="198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148</v>
      </c>
      <c r="AU113" s="206" t="s">
        <v>87</v>
      </c>
      <c r="AV113" s="13" t="s">
        <v>85</v>
      </c>
      <c r="AW113" s="13" t="s">
        <v>38</v>
      </c>
      <c r="AX113" s="13" t="s">
        <v>78</v>
      </c>
      <c r="AY113" s="206" t="s">
        <v>140</v>
      </c>
    </row>
    <row r="114" spans="1:65" s="13" customFormat="1">
      <c r="B114" s="197"/>
      <c r="C114" s="198"/>
      <c r="D114" s="192" t="s">
        <v>148</v>
      </c>
      <c r="E114" s="199" t="s">
        <v>40</v>
      </c>
      <c r="F114" s="200" t="s">
        <v>534</v>
      </c>
      <c r="G114" s="198"/>
      <c r="H114" s="199" t="s">
        <v>40</v>
      </c>
      <c r="I114" s="201"/>
      <c r="J114" s="198"/>
      <c r="K114" s="198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148</v>
      </c>
      <c r="AU114" s="206" t="s">
        <v>87</v>
      </c>
      <c r="AV114" s="13" t="s">
        <v>85</v>
      </c>
      <c r="AW114" s="13" t="s">
        <v>38</v>
      </c>
      <c r="AX114" s="13" t="s">
        <v>78</v>
      </c>
      <c r="AY114" s="206" t="s">
        <v>140</v>
      </c>
    </row>
    <row r="115" spans="1:65" s="13" customFormat="1">
      <c r="B115" s="197"/>
      <c r="C115" s="198"/>
      <c r="D115" s="192" t="s">
        <v>148</v>
      </c>
      <c r="E115" s="199" t="s">
        <v>40</v>
      </c>
      <c r="F115" s="200" t="s">
        <v>535</v>
      </c>
      <c r="G115" s="198"/>
      <c r="H115" s="199" t="s">
        <v>40</v>
      </c>
      <c r="I115" s="201"/>
      <c r="J115" s="198"/>
      <c r="K115" s="198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148</v>
      </c>
      <c r="AU115" s="206" t="s">
        <v>87</v>
      </c>
      <c r="AV115" s="13" t="s">
        <v>85</v>
      </c>
      <c r="AW115" s="13" t="s">
        <v>38</v>
      </c>
      <c r="AX115" s="13" t="s">
        <v>78</v>
      </c>
      <c r="AY115" s="206" t="s">
        <v>140</v>
      </c>
    </row>
    <row r="116" spans="1:65" s="13" customFormat="1">
      <c r="B116" s="197"/>
      <c r="C116" s="198"/>
      <c r="D116" s="192" t="s">
        <v>148</v>
      </c>
      <c r="E116" s="199" t="s">
        <v>40</v>
      </c>
      <c r="F116" s="200" t="s">
        <v>536</v>
      </c>
      <c r="G116" s="198"/>
      <c r="H116" s="199" t="s">
        <v>40</v>
      </c>
      <c r="I116" s="201"/>
      <c r="J116" s="198"/>
      <c r="K116" s="198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148</v>
      </c>
      <c r="AU116" s="206" t="s">
        <v>87</v>
      </c>
      <c r="AV116" s="13" t="s">
        <v>85</v>
      </c>
      <c r="AW116" s="13" t="s">
        <v>38</v>
      </c>
      <c r="AX116" s="13" t="s">
        <v>78</v>
      </c>
      <c r="AY116" s="206" t="s">
        <v>140</v>
      </c>
    </row>
    <row r="117" spans="1:65" s="13" customFormat="1">
      <c r="B117" s="197"/>
      <c r="C117" s="198"/>
      <c r="D117" s="192" t="s">
        <v>148</v>
      </c>
      <c r="E117" s="199" t="s">
        <v>40</v>
      </c>
      <c r="F117" s="200" t="s">
        <v>537</v>
      </c>
      <c r="G117" s="198"/>
      <c r="H117" s="199" t="s">
        <v>40</v>
      </c>
      <c r="I117" s="201"/>
      <c r="J117" s="198"/>
      <c r="K117" s="198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148</v>
      </c>
      <c r="AU117" s="206" t="s">
        <v>87</v>
      </c>
      <c r="AV117" s="13" t="s">
        <v>85</v>
      </c>
      <c r="AW117" s="13" t="s">
        <v>38</v>
      </c>
      <c r="AX117" s="13" t="s">
        <v>78</v>
      </c>
      <c r="AY117" s="206" t="s">
        <v>140</v>
      </c>
    </row>
    <row r="118" spans="1:65" s="14" customFormat="1">
      <c r="B118" s="207"/>
      <c r="C118" s="208"/>
      <c r="D118" s="192" t="s">
        <v>148</v>
      </c>
      <c r="E118" s="209" t="s">
        <v>40</v>
      </c>
      <c r="F118" s="210" t="s">
        <v>85</v>
      </c>
      <c r="G118" s="208"/>
      <c r="H118" s="211">
        <v>1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148</v>
      </c>
      <c r="AU118" s="217" t="s">
        <v>87</v>
      </c>
      <c r="AV118" s="14" t="s">
        <v>87</v>
      </c>
      <c r="AW118" s="14" t="s">
        <v>38</v>
      </c>
      <c r="AX118" s="14" t="s">
        <v>85</v>
      </c>
      <c r="AY118" s="217" t="s">
        <v>140</v>
      </c>
    </row>
    <row r="119" spans="1:65" s="2" customFormat="1" ht="16.5" customHeight="1">
      <c r="A119" s="36"/>
      <c r="B119" s="37"/>
      <c r="C119" s="179" t="s">
        <v>145</v>
      </c>
      <c r="D119" s="179" t="s">
        <v>141</v>
      </c>
      <c r="E119" s="180" t="s">
        <v>538</v>
      </c>
      <c r="F119" s="181" t="s">
        <v>539</v>
      </c>
      <c r="G119" s="182" t="s">
        <v>144</v>
      </c>
      <c r="H119" s="183">
        <v>1</v>
      </c>
      <c r="I119" s="184"/>
      <c r="J119" s="185">
        <f>ROUND(I119*H119,2)</f>
        <v>0</v>
      </c>
      <c r="K119" s="181" t="s">
        <v>40</v>
      </c>
      <c r="L119" s="41"/>
      <c r="M119" s="186" t="s">
        <v>40</v>
      </c>
      <c r="N119" s="187" t="s">
        <v>51</v>
      </c>
      <c r="O119" s="67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0" t="s">
        <v>520</v>
      </c>
      <c r="AT119" s="190" t="s">
        <v>141</v>
      </c>
      <c r="AU119" s="190" t="s">
        <v>87</v>
      </c>
      <c r="AY119" s="19" t="s">
        <v>140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9" t="s">
        <v>145</v>
      </c>
      <c r="BK119" s="191">
        <f>ROUND(I119*H119,2)</f>
        <v>0</v>
      </c>
      <c r="BL119" s="19" t="s">
        <v>520</v>
      </c>
      <c r="BM119" s="190" t="s">
        <v>540</v>
      </c>
    </row>
    <row r="120" spans="1:65" s="2" customFormat="1">
      <c r="A120" s="36"/>
      <c r="B120" s="37"/>
      <c r="C120" s="38"/>
      <c r="D120" s="192" t="s">
        <v>147</v>
      </c>
      <c r="E120" s="38"/>
      <c r="F120" s="193" t="s">
        <v>539</v>
      </c>
      <c r="G120" s="38"/>
      <c r="H120" s="38"/>
      <c r="I120" s="194"/>
      <c r="J120" s="38"/>
      <c r="K120" s="38"/>
      <c r="L120" s="41"/>
      <c r="M120" s="195"/>
      <c r="N120" s="196"/>
      <c r="O120" s="67"/>
      <c r="P120" s="67"/>
      <c r="Q120" s="67"/>
      <c r="R120" s="67"/>
      <c r="S120" s="67"/>
      <c r="T120" s="68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147</v>
      </c>
      <c r="AU120" s="19" t="s">
        <v>87</v>
      </c>
    </row>
    <row r="121" spans="1:65" s="13" customFormat="1">
      <c r="B121" s="197"/>
      <c r="C121" s="198"/>
      <c r="D121" s="192" t="s">
        <v>148</v>
      </c>
      <c r="E121" s="199" t="s">
        <v>40</v>
      </c>
      <c r="F121" s="200" t="s">
        <v>541</v>
      </c>
      <c r="G121" s="198"/>
      <c r="H121" s="199" t="s">
        <v>40</v>
      </c>
      <c r="I121" s="201"/>
      <c r="J121" s="198"/>
      <c r="K121" s="198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148</v>
      </c>
      <c r="AU121" s="206" t="s">
        <v>87</v>
      </c>
      <c r="AV121" s="13" t="s">
        <v>85</v>
      </c>
      <c r="AW121" s="13" t="s">
        <v>38</v>
      </c>
      <c r="AX121" s="13" t="s">
        <v>78</v>
      </c>
      <c r="AY121" s="206" t="s">
        <v>140</v>
      </c>
    </row>
    <row r="122" spans="1:65" s="14" customFormat="1">
      <c r="B122" s="207"/>
      <c r="C122" s="208"/>
      <c r="D122" s="192" t="s">
        <v>148</v>
      </c>
      <c r="E122" s="209" t="s">
        <v>40</v>
      </c>
      <c r="F122" s="210" t="s">
        <v>85</v>
      </c>
      <c r="G122" s="208"/>
      <c r="H122" s="211">
        <v>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148</v>
      </c>
      <c r="AU122" s="217" t="s">
        <v>87</v>
      </c>
      <c r="AV122" s="14" t="s">
        <v>87</v>
      </c>
      <c r="AW122" s="14" t="s">
        <v>38</v>
      </c>
      <c r="AX122" s="14" t="s">
        <v>85</v>
      </c>
      <c r="AY122" s="217" t="s">
        <v>140</v>
      </c>
    </row>
    <row r="123" spans="1:65" s="2" customFormat="1" ht="16.5" customHeight="1">
      <c r="A123" s="36"/>
      <c r="B123" s="37"/>
      <c r="C123" s="179" t="s">
        <v>165</v>
      </c>
      <c r="D123" s="179" t="s">
        <v>141</v>
      </c>
      <c r="E123" s="180" t="s">
        <v>542</v>
      </c>
      <c r="F123" s="181" t="s">
        <v>543</v>
      </c>
      <c r="G123" s="182" t="s">
        <v>144</v>
      </c>
      <c r="H123" s="183">
        <v>1</v>
      </c>
      <c r="I123" s="184"/>
      <c r="J123" s="185">
        <f>ROUND(I123*H123,2)</f>
        <v>0</v>
      </c>
      <c r="K123" s="181" t="s">
        <v>40</v>
      </c>
      <c r="L123" s="41"/>
      <c r="M123" s="186" t="s">
        <v>40</v>
      </c>
      <c r="N123" s="187" t="s">
        <v>51</v>
      </c>
      <c r="O123" s="67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0" t="s">
        <v>520</v>
      </c>
      <c r="AT123" s="190" t="s">
        <v>141</v>
      </c>
      <c r="AU123" s="190" t="s">
        <v>87</v>
      </c>
      <c r="AY123" s="19" t="s">
        <v>140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9" t="s">
        <v>145</v>
      </c>
      <c r="BK123" s="191">
        <f>ROUND(I123*H123,2)</f>
        <v>0</v>
      </c>
      <c r="BL123" s="19" t="s">
        <v>520</v>
      </c>
      <c r="BM123" s="190" t="s">
        <v>544</v>
      </c>
    </row>
    <row r="124" spans="1:65" s="2" customFormat="1">
      <c r="A124" s="36"/>
      <c r="B124" s="37"/>
      <c r="C124" s="38"/>
      <c r="D124" s="192" t="s">
        <v>147</v>
      </c>
      <c r="E124" s="38"/>
      <c r="F124" s="193" t="s">
        <v>543</v>
      </c>
      <c r="G124" s="38"/>
      <c r="H124" s="38"/>
      <c r="I124" s="194"/>
      <c r="J124" s="38"/>
      <c r="K124" s="38"/>
      <c r="L124" s="41"/>
      <c r="M124" s="195"/>
      <c r="N124" s="196"/>
      <c r="O124" s="67"/>
      <c r="P124" s="67"/>
      <c r="Q124" s="67"/>
      <c r="R124" s="67"/>
      <c r="S124" s="67"/>
      <c r="T124" s="6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147</v>
      </c>
      <c r="AU124" s="19" t="s">
        <v>87</v>
      </c>
    </row>
    <row r="125" spans="1:65" s="13" customFormat="1">
      <c r="B125" s="197"/>
      <c r="C125" s="198"/>
      <c r="D125" s="192" t="s">
        <v>148</v>
      </c>
      <c r="E125" s="199" t="s">
        <v>40</v>
      </c>
      <c r="F125" s="200" t="s">
        <v>545</v>
      </c>
      <c r="G125" s="198"/>
      <c r="H125" s="199" t="s">
        <v>40</v>
      </c>
      <c r="I125" s="201"/>
      <c r="J125" s="198"/>
      <c r="K125" s="198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148</v>
      </c>
      <c r="AU125" s="206" t="s">
        <v>87</v>
      </c>
      <c r="AV125" s="13" t="s">
        <v>85</v>
      </c>
      <c r="AW125" s="13" t="s">
        <v>38</v>
      </c>
      <c r="AX125" s="13" t="s">
        <v>78</v>
      </c>
      <c r="AY125" s="206" t="s">
        <v>140</v>
      </c>
    </row>
    <row r="126" spans="1:65" s="14" customFormat="1">
      <c r="B126" s="207"/>
      <c r="C126" s="208"/>
      <c r="D126" s="192" t="s">
        <v>148</v>
      </c>
      <c r="E126" s="209" t="s">
        <v>40</v>
      </c>
      <c r="F126" s="210" t="s">
        <v>85</v>
      </c>
      <c r="G126" s="208"/>
      <c r="H126" s="211">
        <v>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148</v>
      </c>
      <c r="AU126" s="217" t="s">
        <v>87</v>
      </c>
      <c r="AV126" s="14" t="s">
        <v>87</v>
      </c>
      <c r="AW126" s="14" t="s">
        <v>38</v>
      </c>
      <c r="AX126" s="14" t="s">
        <v>85</v>
      </c>
      <c r="AY126" s="217" t="s">
        <v>140</v>
      </c>
    </row>
    <row r="127" spans="1:65" s="2" customFormat="1" ht="16.5" customHeight="1">
      <c r="A127" s="36"/>
      <c r="B127" s="37"/>
      <c r="C127" s="179" t="s">
        <v>177</v>
      </c>
      <c r="D127" s="179" t="s">
        <v>141</v>
      </c>
      <c r="E127" s="180" t="s">
        <v>546</v>
      </c>
      <c r="F127" s="181" t="s">
        <v>547</v>
      </c>
      <c r="G127" s="182" t="s">
        <v>144</v>
      </c>
      <c r="H127" s="183">
        <v>1</v>
      </c>
      <c r="I127" s="184"/>
      <c r="J127" s="185">
        <f>ROUND(I127*H127,2)</f>
        <v>0</v>
      </c>
      <c r="K127" s="181" t="s">
        <v>40</v>
      </c>
      <c r="L127" s="41"/>
      <c r="M127" s="186" t="s">
        <v>40</v>
      </c>
      <c r="N127" s="187" t="s">
        <v>51</v>
      </c>
      <c r="O127" s="67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0" t="s">
        <v>520</v>
      </c>
      <c r="AT127" s="190" t="s">
        <v>141</v>
      </c>
      <c r="AU127" s="190" t="s">
        <v>87</v>
      </c>
      <c r="AY127" s="19" t="s">
        <v>140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9" t="s">
        <v>145</v>
      </c>
      <c r="BK127" s="191">
        <f>ROUND(I127*H127,2)</f>
        <v>0</v>
      </c>
      <c r="BL127" s="19" t="s">
        <v>520</v>
      </c>
      <c r="BM127" s="190" t="s">
        <v>548</v>
      </c>
    </row>
    <row r="128" spans="1:65" s="2" customFormat="1">
      <c r="A128" s="36"/>
      <c r="B128" s="37"/>
      <c r="C128" s="38"/>
      <c r="D128" s="192" t="s">
        <v>147</v>
      </c>
      <c r="E128" s="38"/>
      <c r="F128" s="193" t="s">
        <v>547</v>
      </c>
      <c r="G128" s="38"/>
      <c r="H128" s="38"/>
      <c r="I128" s="194"/>
      <c r="J128" s="38"/>
      <c r="K128" s="38"/>
      <c r="L128" s="41"/>
      <c r="M128" s="195"/>
      <c r="N128" s="196"/>
      <c r="O128" s="67"/>
      <c r="P128" s="67"/>
      <c r="Q128" s="67"/>
      <c r="R128" s="67"/>
      <c r="S128" s="67"/>
      <c r="T128" s="68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147</v>
      </c>
      <c r="AU128" s="19" t="s">
        <v>87</v>
      </c>
    </row>
    <row r="129" spans="1:65" s="13" customFormat="1">
      <c r="B129" s="197"/>
      <c r="C129" s="198"/>
      <c r="D129" s="192" t="s">
        <v>148</v>
      </c>
      <c r="E129" s="199" t="s">
        <v>40</v>
      </c>
      <c r="F129" s="200" t="s">
        <v>549</v>
      </c>
      <c r="G129" s="198"/>
      <c r="H129" s="199" t="s">
        <v>40</v>
      </c>
      <c r="I129" s="201"/>
      <c r="J129" s="198"/>
      <c r="K129" s="198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148</v>
      </c>
      <c r="AU129" s="206" t="s">
        <v>87</v>
      </c>
      <c r="AV129" s="13" t="s">
        <v>85</v>
      </c>
      <c r="AW129" s="13" t="s">
        <v>38</v>
      </c>
      <c r="AX129" s="13" t="s">
        <v>78</v>
      </c>
      <c r="AY129" s="206" t="s">
        <v>140</v>
      </c>
    </row>
    <row r="130" spans="1:65" s="14" customFormat="1">
      <c r="B130" s="207"/>
      <c r="C130" s="208"/>
      <c r="D130" s="192" t="s">
        <v>148</v>
      </c>
      <c r="E130" s="209" t="s">
        <v>40</v>
      </c>
      <c r="F130" s="210" t="s">
        <v>85</v>
      </c>
      <c r="G130" s="208"/>
      <c r="H130" s="211">
        <v>1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148</v>
      </c>
      <c r="AU130" s="217" t="s">
        <v>87</v>
      </c>
      <c r="AV130" s="14" t="s">
        <v>87</v>
      </c>
      <c r="AW130" s="14" t="s">
        <v>38</v>
      </c>
      <c r="AX130" s="14" t="s">
        <v>85</v>
      </c>
      <c r="AY130" s="217" t="s">
        <v>140</v>
      </c>
    </row>
    <row r="131" spans="1:65" s="12" customFormat="1" ht="22.9" customHeight="1">
      <c r="B131" s="165"/>
      <c r="C131" s="166"/>
      <c r="D131" s="167" t="s">
        <v>77</v>
      </c>
      <c r="E131" s="218" t="s">
        <v>550</v>
      </c>
      <c r="F131" s="218" t="s">
        <v>551</v>
      </c>
      <c r="G131" s="166"/>
      <c r="H131" s="166"/>
      <c r="I131" s="169"/>
      <c r="J131" s="219">
        <f>BK131</f>
        <v>0</v>
      </c>
      <c r="K131" s="166"/>
      <c r="L131" s="171"/>
      <c r="M131" s="172"/>
      <c r="N131" s="173"/>
      <c r="O131" s="173"/>
      <c r="P131" s="174">
        <f>SUM(P132:P147)</f>
        <v>0</v>
      </c>
      <c r="Q131" s="173"/>
      <c r="R131" s="174">
        <f>SUM(R132:R147)</f>
        <v>0</v>
      </c>
      <c r="S131" s="173"/>
      <c r="T131" s="175">
        <f>SUM(T132:T147)</f>
        <v>0</v>
      </c>
      <c r="AR131" s="176" t="s">
        <v>145</v>
      </c>
      <c r="AT131" s="177" t="s">
        <v>77</v>
      </c>
      <c r="AU131" s="177" t="s">
        <v>85</v>
      </c>
      <c r="AY131" s="176" t="s">
        <v>140</v>
      </c>
      <c r="BK131" s="178">
        <f>SUM(BK132:BK147)</f>
        <v>0</v>
      </c>
    </row>
    <row r="132" spans="1:65" s="2" customFormat="1" ht="16.5" customHeight="1">
      <c r="A132" s="36"/>
      <c r="B132" s="37"/>
      <c r="C132" s="179" t="s">
        <v>183</v>
      </c>
      <c r="D132" s="179" t="s">
        <v>141</v>
      </c>
      <c r="E132" s="180" t="s">
        <v>552</v>
      </c>
      <c r="F132" s="181" t="s">
        <v>553</v>
      </c>
      <c r="G132" s="182" t="s">
        <v>554</v>
      </c>
      <c r="H132" s="183">
        <v>1</v>
      </c>
      <c r="I132" s="184"/>
      <c r="J132" s="185">
        <f>ROUND(I132*H132,2)</f>
        <v>0</v>
      </c>
      <c r="K132" s="181" t="s">
        <v>40</v>
      </c>
      <c r="L132" s="41"/>
      <c r="M132" s="186" t="s">
        <v>40</v>
      </c>
      <c r="N132" s="187" t="s">
        <v>51</v>
      </c>
      <c r="O132" s="67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0" t="s">
        <v>555</v>
      </c>
      <c r="AT132" s="190" t="s">
        <v>141</v>
      </c>
      <c r="AU132" s="190" t="s">
        <v>87</v>
      </c>
      <c r="AY132" s="19" t="s">
        <v>140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9" t="s">
        <v>145</v>
      </c>
      <c r="BK132" s="191">
        <f>ROUND(I132*H132,2)</f>
        <v>0</v>
      </c>
      <c r="BL132" s="19" t="s">
        <v>555</v>
      </c>
      <c r="BM132" s="190" t="s">
        <v>556</v>
      </c>
    </row>
    <row r="133" spans="1:65" s="2" customFormat="1" ht="19.5">
      <c r="A133" s="36"/>
      <c r="B133" s="37"/>
      <c r="C133" s="38"/>
      <c r="D133" s="192" t="s">
        <v>147</v>
      </c>
      <c r="E133" s="38"/>
      <c r="F133" s="193" t="s">
        <v>557</v>
      </c>
      <c r="G133" s="38"/>
      <c r="H133" s="38"/>
      <c r="I133" s="194"/>
      <c r="J133" s="38"/>
      <c r="K133" s="38"/>
      <c r="L133" s="41"/>
      <c r="M133" s="195"/>
      <c r="N133" s="196"/>
      <c r="O133" s="67"/>
      <c r="P133" s="67"/>
      <c r="Q133" s="67"/>
      <c r="R133" s="67"/>
      <c r="S133" s="67"/>
      <c r="T133" s="68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147</v>
      </c>
      <c r="AU133" s="19" t="s">
        <v>87</v>
      </c>
    </row>
    <row r="134" spans="1:65" s="2" customFormat="1" ht="24.2" customHeight="1">
      <c r="A134" s="36"/>
      <c r="B134" s="37"/>
      <c r="C134" s="179" t="s">
        <v>190</v>
      </c>
      <c r="D134" s="179" t="s">
        <v>141</v>
      </c>
      <c r="E134" s="180" t="s">
        <v>558</v>
      </c>
      <c r="F134" s="181" t="s">
        <v>559</v>
      </c>
      <c r="G134" s="182" t="s">
        <v>554</v>
      </c>
      <c r="H134" s="183">
        <v>1</v>
      </c>
      <c r="I134" s="184"/>
      <c r="J134" s="185">
        <f>ROUND(I134*H134,2)</f>
        <v>0</v>
      </c>
      <c r="K134" s="181" t="s">
        <v>40</v>
      </c>
      <c r="L134" s="41"/>
      <c r="M134" s="186" t="s">
        <v>40</v>
      </c>
      <c r="N134" s="187" t="s">
        <v>51</v>
      </c>
      <c r="O134" s="67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0" t="s">
        <v>555</v>
      </c>
      <c r="AT134" s="190" t="s">
        <v>141</v>
      </c>
      <c r="AU134" s="190" t="s">
        <v>87</v>
      </c>
      <c r="AY134" s="19" t="s">
        <v>140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9" t="s">
        <v>145</v>
      </c>
      <c r="BK134" s="191">
        <f>ROUND(I134*H134,2)</f>
        <v>0</v>
      </c>
      <c r="BL134" s="19" t="s">
        <v>555</v>
      </c>
      <c r="BM134" s="190" t="s">
        <v>560</v>
      </c>
    </row>
    <row r="135" spans="1:65" s="2" customFormat="1" ht="19.5">
      <c r="A135" s="36"/>
      <c r="B135" s="37"/>
      <c r="C135" s="38"/>
      <c r="D135" s="192" t="s">
        <v>147</v>
      </c>
      <c r="E135" s="38"/>
      <c r="F135" s="193" t="s">
        <v>559</v>
      </c>
      <c r="G135" s="38"/>
      <c r="H135" s="38"/>
      <c r="I135" s="194"/>
      <c r="J135" s="38"/>
      <c r="K135" s="38"/>
      <c r="L135" s="41"/>
      <c r="M135" s="195"/>
      <c r="N135" s="196"/>
      <c r="O135" s="67"/>
      <c r="P135" s="67"/>
      <c r="Q135" s="67"/>
      <c r="R135" s="67"/>
      <c r="S135" s="67"/>
      <c r="T135" s="68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147</v>
      </c>
      <c r="AU135" s="19" t="s">
        <v>87</v>
      </c>
    </row>
    <row r="136" spans="1:65" s="2" customFormat="1" ht="16.5" customHeight="1">
      <c r="A136" s="36"/>
      <c r="B136" s="37"/>
      <c r="C136" s="179" t="s">
        <v>204</v>
      </c>
      <c r="D136" s="179" t="s">
        <v>141</v>
      </c>
      <c r="E136" s="180" t="s">
        <v>561</v>
      </c>
      <c r="F136" s="181" t="s">
        <v>562</v>
      </c>
      <c r="G136" s="182" t="s">
        <v>144</v>
      </c>
      <c r="H136" s="183">
        <v>1</v>
      </c>
      <c r="I136" s="184"/>
      <c r="J136" s="185">
        <f>ROUND(I136*H136,2)</f>
        <v>0</v>
      </c>
      <c r="K136" s="181" t="s">
        <v>40</v>
      </c>
      <c r="L136" s="41"/>
      <c r="M136" s="186" t="s">
        <v>40</v>
      </c>
      <c r="N136" s="187" t="s">
        <v>51</v>
      </c>
      <c r="O136" s="67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0" t="s">
        <v>520</v>
      </c>
      <c r="AT136" s="190" t="s">
        <v>141</v>
      </c>
      <c r="AU136" s="190" t="s">
        <v>87</v>
      </c>
      <c r="AY136" s="19" t="s">
        <v>140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9" t="s">
        <v>145</v>
      </c>
      <c r="BK136" s="191">
        <f>ROUND(I136*H136,2)</f>
        <v>0</v>
      </c>
      <c r="BL136" s="19" t="s">
        <v>520</v>
      </c>
      <c r="BM136" s="190" t="s">
        <v>563</v>
      </c>
    </row>
    <row r="137" spans="1:65" s="2" customFormat="1">
      <c r="A137" s="36"/>
      <c r="B137" s="37"/>
      <c r="C137" s="38"/>
      <c r="D137" s="192" t="s">
        <v>147</v>
      </c>
      <c r="E137" s="38"/>
      <c r="F137" s="193" t="s">
        <v>562</v>
      </c>
      <c r="G137" s="38"/>
      <c r="H137" s="38"/>
      <c r="I137" s="194"/>
      <c r="J137" s="38"/>
      <c r="K137" s="38"/>
      <c r="L137" s="41"/>
      <c r="M137" s="195"/>
      <c r="N137" s="196"/>
      <c r="O137" s="67"/>
      <c r="P137" s="67"/>
      <c r="Q137" s="67"/>
      <c r="R137" s="67"/>
      <c r="S137" s="67"/>
      <c r="T137" s="68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147</v>
      </c>
      <c r="AU137" s="19" t="s">
        <v>87</v>
      </c>
    </row>
    <row r="138" spans="1:65" s="2" customFormat="1" ht="16.5" customHeight="1">
      <c r="A138" s="36"/>
      <c r="B138" s="37"/>
      <c r="C138" s="179" t="s">
        <v>209</v>
      </c>
      <c r="D138" s="179" t="s">
        <v>141</v>
      </c>
      <c r="E138" s="180" t="s">
        <v>564</v>
      </c>
      <c r="F138" s="181" t="s">
        <v>565</v>
      </c>
      <c r="G138" s="182" t="s">
        <v>144</v>
      </c>
      <c r="H138" s="183">
        <v>1</v>
      </c>
      <c r="I138" s="184"/>
      <c r="J138" s="185">
        <f>ROUND(I138*H138,2)</f>
        <v>0</v>
      </c>
      <c r="K138" s="181" t="s">
        <v>40</v>
      </c>
      <c r="L138" s="41"/>
      <c r="M138" s="186" t="s">
        <v>40</v>
      </c>
      <c r="N138" s="187" t="s">
        <v>51</v>
      </c>
      <c r="O138" s="67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0" t="s">
        <v>520</v>
      </c>
      <c r="AT138" s="190" t="s">
        <v>141</v>
      </c>
      <c r="AU138" s="190" t="s">
        <v>87</v>
      </c>
      <c r="AY138" s="19" t="s">
        <v>140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9" t="s">
        <v>145</v>
      </c>
      <c r="BK138" s="191">
        <f>ROUND(I138*H138,2)</f>
        <v>0</v>
      </c>
      <c r="BL138" s="19" t="s">
        <v>520</v>
      </c>
      <c r="BM138" s="190" t="s">
        <v>566</v>
      </c>
    </row>
    <row r="139" spans="1:65" s="2" customFormat="1">
      <c r="A139" s="36"/>
      <c r="B139" s="37"/>
      <c r="C139" s="38"/>
      <c r="D139" s="192" t="s">
        <v>147</v>
      </c>
      <c r="E139" s="38"/>
      <c r="F139" s="193" t="s">
        <v>565</v>
      </c>
      <c r="G139" s="38"/>
      <c r="H139" s="38"/>
      <c r="I139" s="194"/>
      <c r="J139" s="38"/>
      <c r="K139" s="38"/>
      <c r="L139" s="41"/>
      <c r="M139" s="195"/>
      <c r="N139" s="196"/>
      <c r="O139" s="67"/>
      <c r="P139" s="67"/>
      <c r="Q139" s="67"/>
      <c r="R139" s="67"/>
      <c r="S139" s="67"/>
      <c r="T139" s="68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147</v>
      </c>
      <c r="AU139" s="19" t="s">
        <v>87</v>
      </c>
    </row>
    <row r="140" spans="1:65" s="13" customFormat="1">
      <c r="B140" s="197"/>
      <c r="C140" s="198"/>
      <c r="D140" s="192" t="s">
        <v>148</v>
      </c>
      <c r="E140" s="199" t="s">
        <v>40</v>
      </c>
      <c r="F140" s="200" t="s">
        <v>567</v>
      </c>
      <c r="G140" s="198"/>
      <c r="H140" s="199" t="s">
        <v>40</v>
      </c>
      <c r="I140" s="201"/>
      <c r="J140" s="198"/>
      <c r="K140" s="198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148</v>
      </c>
      <c r="AU140" s="206" t="s">
        <v>87</v>
      </c>
      <c r="AV140" s="13" t="s">
        <v>85</v>
      </c>
      <c r="AW140" s="13" t="s">
        <v>38</v>
      </c>
      <c r="AX140" s="13" t="s">
        <v>78</v>
      </c>
      <c r="AY140" s="206" t="s">
        <v>140</v>
      </c>
    </row>
    <row r="141" spans="1:65" s="13" customFormat="1">
      <c r="B141" s="197"/>
      <c r="C141" s="198"/>
      <c r="D141" s="192" t="s">
        <v>148</v>
      </c>
      <c r="E141" s="199" t="s">
        <v>40</v>
      </c>
      <c r="F141" s="200" t="s">
        <v>568</v>
      </c>
      <c r="G141" s="198"/>
      <c r="H141" s="199" t="s">
        <v>40</v>
      </c>
      <c r="I141" s="201"/>
      <c r="J141" s="198"/>
      <c r="K141" s="198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148</v>
      </c>
      <c r="AU141" s="206" t="s">
        <v>87</v>
      </c>
      <c r="AV141" s="13" t="s">
        <v>85</v>
      </c>
      <c r="AW141" s="13" t="s">
        <v>38</v>
      </c>
      <c r="AX141" s="13" t="s">
        <v>78</v>
      </c>
      <c r="AY141" s="206" t="s">
        <v>140</v>
      </c>
    </row>
    <row r="142" spans="1:65" s="13" customFormat="1">
      <c r="B142" s="197"/>
      <c r="C142" s="198"/>
      <c r="D142" s="192" t="s">
        <v>148</v>
      </c>
      <c r="E142" s="199" t="s">
        <v>40</v>
      </c>
      <c r="F142" s="200" t="s">
        <v>569</v>
      </c>
      <c r="G142" s="198"/>
      <c r="H142" s="199" t="s">
        <v>40</v>
      </c>
      <c r="I142" s="201"/>
      <c r="J142" s="198"/>
      <c r="K142" s="198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148</v>
      </c>
      <c r="AU142" s="206" t="s">
        <v>87</v>
      </c>
      <c r="AV142" s="13" t="s">
        <v>85</v>
      </c>
      <c r="AW142" s="13" t="s">
        <v>38</v>
      </c>
      <c r="AX142" s="13" t="s">
        <v>78</v>
      </c>
      <c r="AY142" s="206" t="s">
        <v>140</v>
      </c>
    </row>
    <row r="143" spans="1:65" s="14" customFormat="1">
      <c r="B143" s="207"/>
      <c r="C143" s="208"/>
      <c r="D143" s="192" t="s">
        <v>148</v>
      </c>
      <c r="E143" s="209" t="s">
        <v>40</v>
      </c>
      <c r="F143" s="210" t="s">
        <v>85</v>
      </c>
      <c r="G143" s="208"/>
      <c r="H143" s="211">
        <v>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148</v>
      </c>
      <c r="AU143" s="217" t="s">
        <v>87</v>
      </c>
      <c r="AV143" s="14" t="s">
        <v>87</v>
      </c>
      <c r="AW143" s="14" t="s">
        <v>38</v>
      </c>
      <c r="AX143" s="14" t="s">
        <v>85</v>
      </c>
      <c r="AY143" s="217" t="s">
        <v>140</v>
      </c>
    </row>
    <row r="144" spans="1:65" s="2" customFormat="1" ht="16.5" customHeight="1">
      <c r="A144" s="36"/>
      <c r="B144" s="37"/>
      <c r="C144" s="179" t="s">
        <v>214</v>
      </c>
      <c r="D144" s="179" t="s">
        <v>141</v>
      </c>
      <c r="E144" s="180" t="s">
        <v>570</v>
      </c>
      <c r="F144" s="181" t="s">
        <v>571</v>
      </c>
      <c r="G144" s="182" t="s">
        <v>144</v>
      </c>
      <c r="H144" s="183">
        <v>1</v>
      </c>
      <c r="I144" s="184"/>
      <c r="J144" s="185">
        <f>ROUND(I144*H144,2)</f>
        <v>0</v>
      </c>
      <c r="K144" s="181" t="s">
        <v>40</v>
      </c>
      <c r="L144" s="41"/>
      <c r="M144" s="186" t="s">
        <v>40</v>
      </c>
      <c r="N144" s="187" t="s">
        <v>51</v>
      </c>
      <c r="O144" s="67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0" t="s">
        <v>520</v>
      </c>
      <c r="AT144" s="190" t="s">
        <v>141</v>
      </c>
      <c r="AU144" s="190" t="s">
        <v>87</v>
      </c>
      <c r="AY144" s="19" t="s">
        <v>140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9" t="s">
        <v>145</v>
      </c>
      <c r="BK144" s="191">
        <f>ROUND(I144*H144,2)</f>
        <v>0</v>
      </c>
      <c r="BL144" s="19" t="s">
        <v>520</v>
      </c>
      <c r="BM144" s="190" t="s">
        <v>572</v>
      </c>
    </row>
    <row r="145" spans="1:65" s="2" customFormat="1">
      <c r="A145" s="36"/>
      <c r="B145" s="37"/>
      <c r="C145" s="38"/>
      <c r="D145" s="192" t="s">
        <v>147</v>
      </c>
      <c r="E145" s="38"/>
      <c r="F145" s="193" t="s">
        <v>571</v>
      </c>
      <c r="G145" s="38"/>
      <c r="H145" s="38"/>
      <c r="I145" s="194"/>
      <c r="J145" s="38"/>
      <c r="K145" s="38"/>
      <c r="L145" s="41"/>
      <c r="M145" s="195"/>
      <c r="N145" s="196"/>
      <c r="O145" s="67"/>
      <c r="P145" s="67"/>
      <c r="Q145" s="67"/>
      <c r="R145" s="67"/>
      <c r="S145" s="67"/>
      <c r="T145" s="68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147</v>
      </c>
      <c r="AU145" s="19" t="s">
        <v>87</v>
      </c>
    </row>
    <row r="146" spans="1:65" s="13" customFormat="1">
      <c r="B146" s="197"/>
      <c r="C146" s="198"/>
      <c r="D146" s="192" t="s">
        <v>148</v>
      </c>
      <c r="E146" s="199" t="s">
        <v>40</v>
      </c>
      <c r="F146" s="200" t="s">
        <v>573</v>
      </c>
      <c r="G146" s="198"/>
      <c r="H146" s="199" t="s">
        <v>40</v>
      </c>
      <c r="I146" s="201"/>
      <c r="J146" s="198"/>
      <c r="K146" s="198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148</v>
      </c>
      <c r="AU146" s="206" t="s">
        <v>87</v>
      </c>
      <c r="AV146" s="13" t="s">
        <v>85</v>
      </c>
      <c r="AW146" s="13" t="s">
        <v>38</v>
      </c>
      <c r="AX146" s="13" t="s">
        <v>78</v>
      </c>
      <c r="AY146" s="206" t="s">
        <v>140</v>
      </c>
    </row>
    <row r="147" spans="1:65" s="14" customFormat="1">
      <c r="B147" s="207"/>
      <c r="C147" s="208"/>
      <c r="D147" s="192" t="s">
        <v>148</v>
      </c>
      <c r="E147" s="209" t="s">
        <v>40</v>
      </c>
      <c r="F147" s="210" t="s">
        <v>85</v>
      </c>
      <c r="G147" s="208"/>
      <c r="H147" s="211">
        <v>1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148</v>
      </c>
      <c r="AU147" s="217" t="s">
        <v>87</v>
      </c>
      <c r="AV147" s="14" t="s">
        <v>87</v>
      </c>
      <c r="AW147" s="14" t="s">
        <v>38</v>
      </c>
      <c r="AX147" s="14" t="s">
        <v>85</v>
      </c>
      <c r="AY147" s="217" t="s">
        <v>140</v>
      </c>
    </row>
    <row r="148" spans="1:65" s="12" customFormat="1" ht="22.9" customHeight="1">
      <c r="B148" s="165"/>
      <c r="C148" s="166"/>
      <c r="D148" s="167" t="s">
        <v>77</v>
      </c>
      <c r="E148" s="218" t="s">
        <v>574</v>
      </c>
      <c r="F148" s="218" t="s">
        <v>575</v>
      </c>
      <c r="G148" s="166"/>
      <c r="H148" s="166"/>
      <c r="I148" s="169"/>
      <c r="J148" s="219">
        <f>BK148</f>
        <v>0</v>
      </c>
      <c r="K148" s="166"/>
      <c r="L148" s="171"/>
      <c r="M148" s="172"/>
      <c r="N148" s="173"/>
      <c r="O148" s="173"/>
      <c r="P148" s="174">
        <f>SUM(P149:P222)</f>
        <v>0</v>
      </c>
      <c r="Q148" s="173"/>
      <c r="R148" s="174">
        <f>SUM(R149:R222)</f>
        <v>0</v>
      </c>
      <c r="S148" s="173"/>
      <c r="T148" s="175">
        <f>SUM(T149:T222)</f>
        <v>0</v>
      </c>
      <c r="AR148" s="176" t="s">
        <v>145</v>
      </c>
      <c r="AT148" s="177" t="s">
        <v>77</v>
      </c>
      <c r="AU148" s="177" t="s">
        <v>85</v>
      </c>
      <c r="AY148" s="176" t="s">
        <v>140</v>
      </c>
      <c r="BK148" s="178">
        <f>SUM(BK149:BK222)</f>
        <v>0</v>
      </c>
    </row>
    <row r="149" spans="1:65" s="2" customFormat="1" ht="24.2" customHeight="1">
      <c r="A149" s="36"/>
      <c r="B149" s="37"/>
      <c r="C149" s="179" t="s">
        <v>221</v>
      </c>
      <c r="D149" s="179" t="s">
        <v>141</v>
      </c>
      <c r="E149" s="180" t="s">
        <v>576</v>
      </c>
      <c r="F149" s="181" t="s">
        <v>577</v>
      </c>
      <c r="G149" s="182" t="s">
        <v>144</v>
      </c>
      <c r="H149" s="183">
        <v>1</v>
      </c>
      <c r="I149" s="184"/>
      <c r="J149" s="185">
        <f>ROUND(I149*H149,2)</f>
        <v>0</v>
      </c>
      <c r="K149" s="181" t="s">
        <v>40</v>
      </c>
      <c r="L149" s="41"/>
      <c r="M149" s="186" t="s">
        <v>40</v>
      </c>
      <c r="N149" s="187" t="s">
        <v>51</v>
      </c>
      <c r="O149" s="67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0" t="s">
        <v>578</v>
      </c>
      <c r="AT149" s="190" t="s">
        <v>141</v>
      </c>
      <c r="AU149" s="190" t="s">
        <v>87</v>
      </c>
      <c r="AY149" s="19" t="s">
        <v>140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9" t="s">
        <v>145</v>
      </c>
      <c r="BK149" s="191">
        <f>ROUND(I149*H149,2)</f>
        <v>0</v>
      </c>
      <c r="BL149" s="19" t="s">
        <v>578</v>
      </c>
      <c r="BM149" s="190" t="s">
        <v>579</v>
      </c>
    </row>
    <row r="150" spans="1:65" s="2" customFormat="1" ht="19.5">
      <c r="A150" s="36"/>
      <c r="B150" s="37"/>
      <c r="C150" s="38"/>
      <c r="D150" s="192" t="s">
        <v>147</v>
      </c>
      <c r="E150" s="38"/>
      <c r="F150" s="193" t="s">
        <v>577</v>
      </c>
      <c r="G150" s="38"/>
      <c r="H150" s="38"/>
      <c r="I150" s="194"/>
      <c r="J150" s="38"/>
      <c r="K150" s="38"/>
      <c r="L150" s="41"/>
      <c r="M150" s="195"/>
      <c r="N150" s="196"/>
      <c r="O150" s="67"/>
      <c r="P150" s="67"/>
      <c r="Q150" s="67"/>
      <c r="R150" s="67"/>
      <c r="S150" s="67"/>
      <c r="T150" s="68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147</v>
      </c>
      <c r="AU150" s="19" t="s">
        <v>87</v>
      </c>
    </row>
    <row r="151" spans="1:65" s="13" customFormat="1">
      <c r="B151" s="197"/>
      <c r="C151" s="198"/>
      <c r="D151" s="192" t="s">
        <v>148</v>
      </c>
      <c r="E151" s="199" t="s">
        <v>40</v>
      </c>
      <c r="F151" s="200" t="s">
        <v>580</v>
      </c>
      <c r="G151" s="198"/>
      <c r="H151" s="199" t="s">
        <v>40</v>
      </c>
      <c r="I151" s="201"/>
      <c r="J151" s="198"/>
      <c r="K151" s="198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148</v>
      </c>
      <c r="AU151" s="206" t="s">
        <v>87</v>
      </c>
      <c r="AV151" s="13" t="s">
        <v>85</v>
      </c>
      <c r="AW151" s="13" t="s">
        <v>38</v>
      </c>
      <c r="AX151" s="13" t="s">
        <v>78</v>
      </c>
      <c r="AY151" s="206" t="s">
        <v>140</v>
      </c>
    </row>
    <row r="152" spans="1:65" s="13" customFormat="1">
      <c r="B152" s="197"/>
      <c r="C152" s="198"/>
      <c r="D152" s="192" t="s">
        <v>148</v>
      </c>
      <c r="E152" s="199" t="s">
        <v>40</v>
      </c>
      <c r="F152" s="200" t="s">
        <v>581</v>
      </c>
      <c r="G152" s="198"/>
      <c r="H152" s="199" t="s">
        <v>40</v>
      </c>
      <c r="I152" s="201"/>
      <c r="J152" s="198"/>
      <c r="K152" s="198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148</v>
      </c>
      <c r="AU152" s="206" t="s">
        <v>87</v>
      </c>
      <c r="AV152" s="13" t="s">
        <v>85</v>
      </c>
      <c r="AW152" s="13" t="s">
        <v>38</v>
      </c>
      <c r="AX152" s="13" t="s">
        <v>78</v>
      </c>
      <c r="AY152" s="206" t="s">
        <v>140</v>
      </c>
    </row>
    <row r="153" spans="1:65" s="13" customFormat="1">
      <c r="B153" s="197"/>
      <c r="C153" s="198"/>
      <c r="D153" s="192" t="s">
        <v>148</v>
      </c>
      <c r="E153" s="199" t="s">
        <v>40</v>
      </c>
      <c r="F153" s="200" t="s">
        <v>582</v>
      </c>
      <c r="G153" s="198"/>
      <c r="H153" s="199" t="s">
        <v>40</v>
      </c>
      <c r="I153" s="201"/>
      <c r="J153" s="198"/>
      <c r="K153" s="198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148</v>
      </c>
      <c r="AU153" s="206" t="s">
        <v>87</v>
      </c>
      <c r="AV153" s="13" t="s">
        <v>85</v>
      </c>
      <c r="AW153" s="13" t="s">
        <v>38</v>
      </c>
      <c r="AX153" s="13" t="s">
        <v>78</v>
      </c>
      <c r="AY153" s="206" t="s">
        <v>140</v>
      </c>
    </row>
    <row r="154" spans="1:65" s="13" customFormat="1">
      <c r="B154" s="197"/>
      <c r="C154" s="198"/>
      <c r="D154" s="192" t="s">
        <v>148</v>
      </c>
      <c r="E154" s="199" t="s">
        <v>40</v>
      </c>
      <c r="F154" s="200" t="s">
        <v>583</v>
      </c>
      <c r="G154" s="198"/>
      <c r="H154" s="199" t="s">
        <v>40</v>
      </c>
      <c r="I154" s="201"/>
      <c r="J154" s="198"/>
      <c r="K154" s="198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148</v>
      </c>
      <c r="AU154" s="206" t="s">
        <v>87</v>
      </c>
      <c r="AV154" s="13" t="s">
        <v>85</v>
      </c>
      <c r="AW154" s="13" t="s">
        <v>38</v>
      </c>
      <c r="AX154" s="13" t="s">
        <v>78</v>
      </c>
      <c r="AY154" s="206" t="s">
        <v>140</v>
      </c>
    </row>
    <row r="155" spans="1:65" s="14" customFormat="1">
      <c r="B155" s="207"/>
      <c r="C155" s="208"/>
      <c r="D155" s="192" t="s">
        <v>148</v>
      </c>
      <c r="E155" s="209" t="s">
        <v>40</v>
      </c>
      <c r="F155" s="210" t="s">
        <v>85</v>
      </c>
      <c r="G155" s="208"/>
      <c r="H155" s="211">
        <v>1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148</v>
      </c>
      <c r="AU155" s="217" t="s">
        <v>87</v>
      </c>
      <c r="AV155" s="14" t="s">
        <v>87</v>
      </c>
      <c r="AW155" s="14" t="s">
        <v>38</v>
      </c>
      <c r="AX155" s="14" t="s">
        <v>85</v>
      </c>
      <c r="AY155" s="217" t="s">
        <v>140</v>
      </c>
    </row>
    <row r="156" spans="1:65" s="2" customFormat="1" ht="16.5" customHeight="1">
      <c r="A156" s="36"/>
      <c r="B156" s="37"/>
      <c r="C156" s="179" t="s">
        <v>226</v>
      </c>
      <c r="D156" s="179" t="s">
        <v>141</v>
      </c>
      <c r="E156" s="180" t="s">
        <v>584</v>
      </c>
      <c r="F156" s="181" t="s">
        <v>585</v>
      </c>
      <c r="G156" s="182" t="s">
        <v>144</v>
      </c>
      <c r="H156" s="183">
        <v>1</v>
      </c>
      <c r="I156" s="184"/>
      <c r="J156" s="185">
        <f>ROUND(I156*H156,2)</f>
        <v>0</v>
      </c>
      <c r="K156" s="181" t="s">
        <v>40</v>
      </c>
      <c r="L156" s="41"/>
      <c r="M156" s="186" t="s">
        <v>40</v>
      </c>
      <c r="N156" s="187" t="s">
        <v>51</v>
      </c>
      <c r="O156" s="67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0" t="s">
        <v>578</v>
      </c>
      <c r="AT156" s="190" t="s">
        <v>141</v>
      </c>
      <c r="AU156" s="190" t="s">
        <v>87</v>
      </c>
      <c r="AY156" s="19" t="s">
        <v>140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9" t="s">
        <v>145</v>
      </c>
      <c r="BK156" s="191">
        <f>ROUND(I156*H156,2)</f>
        <v>0</v>
      </c>
      <c r="BL156" s="19" t="s">
        <v>578</v>
      </c>
      <c r="BM156" s="190" t="s">
        <v>586</v>
      </c>
    </row>
    <row r="157" spans="1:65" s="2" customFormat="1">
      <c r="A157" s="36"/>
      <c r="B157" s="37"/>
      <c r="C157" s="38"/>
      <c r="D157" s="192" t="s">
        <v>147</v>
      </c>
      <c r="E157" s="38"/>
      <c r="F157" s="193" t="s">
        <v>585</v>
      </c>
      <c r="G157" s="38"/>
      <c r="H157" s="38"/>
      <c r="I157" s="194"/>
      <c r="J157" s="38"/>
      <c r="K157" s="38"/>
      <c r="L157" s="41"/>
      <c r="M157" s="195"/>
      <c r="N157" s="196"/>
      <c r="O157" s="67"/>
      <c r="P157" s="67"/>
      <c r="Q157" s="67"/>
      <c r="R157" s="67"/>
      <c r="S157" s="67"/>
      <c r="T157" s="68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147</v>
      </c>
      <c r="AU157" s="19" t="s">
        <v>87</v>
      </c>
    </row>
    <row r="158" spans="1:65" s="2" customFormat="1" ht="16.5" customHeight="1">
      <c r="A158" s="36"/>
      <c r="B158" s="37"/>
      <c r="C158" s="179" t="s">
        <v>231</v>
      </c>
      <c r="D158" s="179" t="s">
        <v>141</v>
      </c>
      <c r="E158" s="180" t="s">
        <v>587</v>
      </c>
      <c r="F158" s="181" t="s">
        <v>588</v>
      </c>
      <c r="G158" s="182" t="s">
        <v>144</v>
      </c>
      <c r="H158" s="183">
        <v>2</v>
      </c>
      <c r="I158" s="184"/>
      <c r="J158" s="185">
        <f>ROUND(I158*H158,2)</f>
        <v>0</v>
      </c>
      <c r="K158" s="181" t="s">
        <v>40</v>
      </c>
      <c r="L158" s="41"/>
      <c r="M158" s="186" t="s">
        <v>40</v>
      </c>
      <c r="N158" s="187" t="s">
        <v>51</v>
      </c>
      <c r="O158" s="67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0" t="s">
        <v>578</v>
      </c>
      <c r="AT158" s="190" t="s">
        <v>141</v>
      </c>
      <c r="AU158" s="190" t="s">
        <v>87</v>
      </c>
      <c r="AY158" s="19" t="s">
        <v>140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9" t="s">
        <v>145</v>
      </c>
      <c r="BK158" s="191">
        <f>ROUND(I158*H158,2)</f>
        <v>0</v>
      </c>
      <c r="BL158" s="19" t="s">
        <v>578</v>
      </c>
      <c r="BM158" s="190" t="s">
        <v>589</v>
      </c>
    </row>
    <row r="159" spans="1:65" s="2" customFormat="1">
      <c r="A159" s="36"/>
      <c r="B159" s="37"/>
      <c r="C159" s="38"/>
      <c r="D159" s="192" t="s">
        <v>147</v>
      </c>
      <c r="E159" s="38"/>
      <c r="F159" s="193" t="s">
        <v>588</v>
      </c>
      <c r="G159" s="38"/>
      <c r="H159" s="38"/>
      <c r="I159" s="194"/>
      <c r="J159" s="38"/>
      <c r="K159" s="38"/>
      <c r="L159" s="41"/>
      <c r="M159" s="195"/>
      <c r="N159" s="196"/>
      <c r="O159" s="67"/>
      <c r="P159" s="67"/>
      <c r="Q159" s="67"/>
      <c r="R159" s="67"/>
      <c r="S159" s="67"/>
      <c r="T159" s="68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147</v>
      </c>
      <c r="AU159" s="19" t="s">
        <v>87</v>
      </c>
    </row>
    <row r="160" spans="1:65" s="13" customFormat="1">
      <c r="B160" s="197"/>
      <c r="C160" s="198"/>
      <c r="D160" s="192" t="s">
        <v>148</v>
      </c>
      <c r="E160" s="199" t="s">
        <v>40</v>
      </c>
      <c r="F160" s="200" t="s">
        <v>590</v>
      </c>
      <c r="G160" s="198"/>
      <c r="H160" s="199" t="s">
        <v>40</v>
      </c>
      <c r="I160" s="201"/>
      <c r="J160" s="198"/>
      <c r="K160" s="198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148</v>
      </c>
      <c r="AU160" s="206" t="s">
        <v>87</v>
      </c>
      <c r="AV160" s="13" t="s">
        <v>85</v>
      </c>
      <c r="AW160" s="13" t="s">
        <v>38</v>
      </c>
      <c r="AX160" s="13" t="s">
        <v>78</v>
      </c>
      <c r="AY160" s="206" t="s">
        <v>140</v>
      </c>
    </row>
    <row r="161" spans="1:65" s="14" customFormat="1">
      <c r="B161" s="207"/>
      <c r="C161" s="208"/>
      <c r="D161" s="192" t="s">
        <v>148</v>
      </c>
      <c r="E161" s="209" t="s">
        <v>40</v>
      </c>
      <c r="F161" s="210" t="s">
        <v>87</v>
      </c>
      <c r="G161" s="208"/>
      <c r="H161" s="211">
        <v>2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148</v>
      </c>
      <c r="AU161" s="217" t="s">
        <v>87</v>
      </c>
      <c r="AV161" s="14" t="s">
        <v>87</v>
      </c>
      <c r="AW161" s="14" t="s">
        <v>38</v>
      </c>
      <c r="AX161" s="14" t="s">
        <v>85</v>
      </c>
      <c r="AY161" s="217" t="s">
        <v>140</v>
      </c>
    </row>
    <row r="162" spans="1:65" s="2" customFormat="1" ht="16.5" customHeight="1">
      <c r="A162" s="36"/>
      <c r="B162" s="37"/>
      <c r="C162" s="179" t="s">
        <v>8</v>
      </c>
      <c r="D162" s="179" t="s">
        <v>141</v>
      </c>
      <c r="E162" s="180" t="s">
        <v>591</v>
      </c>
      <c r="F162" s="181" t="s">
        <v>592</v>
      </c>
      <c r="G162" s="182" t="s">
        <v>144</v>
      </c>
      <c r="H162" s="183">
        <v>2</v>
      </c>
      <c r="I162" s="184"/>
      <c r="J162" s="185">
        <f>ROUND(I162*H162,2)</f>
        <v>0</v>
      </c>
      <c r="K162" s="181" t="s">
        <v>40</v>
      </c>
      <c r="L162" s="41"/>
      <c r="M162" s="186" t="s">
        <v>40</v>
      </c>
      <c r="N162" s="187" t="s">
        <v>51</v>
      </c>
      <c r="O162" s="67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0" t="s">
        <v>578</v>
      </c>
      <c r="AT162" s="190" t="s">
        <v>141</v>
      </c>
      <c r="AU162" s="190" t="s">
        <v>87</v>
      </c>
      <c r="AY162" s="19" t="s">
        <v>140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9" t="s">
        <v>145</v>
      </c>
      <c r="BK162" s="191">
        <f>ROUND(I162*H162,2)</f>
        <v>0</v>
      </c>
      <c r="BL162" s="19" t="s">
        <v>578</v>
      </c>
      <c r="BM162" s="190" t="s">
        <v>593</v>
      </c>
    </row>
    <row r="163" spans="1:65" s="2" customFormat="1">
      <c r="A163" s="36"/>
      <c r="B163" s="37"/>
      <c r="C163" s="38"/>
      <c r="D163" s="192" t="s">
        <v>147</v>
      </c>
      <c r="E163" s="38"/>
      <c r="F163" s="193" t="s">
        <v>592</v>
      </c>
      <c r="G163" s="38"/>
      <c r="H163" s="38"/>
      <c r="I163" s="194"/>
      <c r="J163" s="38"/>
      <c r="K163" s="38"/>
      <c r="L163" s="41"/>
      <c r="M163" s="195"/>
      <c r="N163" s="196"/>
      <c r="O163" s="67"/>
      <c r="P163" s="67"/>
      <c r="Q163" s="67"/>
      <c r="R163" s="67"/>
      <c r="S163" s="67"/>
      <c r="T163" s="68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147</v>
      </c>
      <c r="AU163" s="19" t="s">
        <v>87</v>
      </c>
    </row>
    <row r="164" spans="1:65" s="13" customFormat="1">
      <c r="B164" s="197"/>
      <c r="C164" s="198"/>
      <c r="D164" s="192" t="s">
        <v>148</v>
      </c>
      <c r="E164" s="199" t="s">
        <v>40</v>
      </c>
      <c r="F164" s="200" t="s">
        <v>594</v>
      </c>
      <c r="G164" s="198"/>
      <c r="H164" s="199" t="s">
        <v>40</v>
      </c>
      <c r="I164" s="201"/>
      <c r="J164" s="198"/>
      <c r="K164" s="198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148</v>
      </c>
      <c r="AU164" s="206" t="s">
        <v>87</v>
      </c>
      <c r="AV164" s="13" t="s">
        <v>85</v>
      </c>
      <c r="AW164" s="13" t="s">
        <v>38</v>
      </c>
      <c r="AX164" s="13" t="s">
        <v>78</v>
      </c>
      <c r="AY164" s="206" t="s">
        <v>140</v>
      </c>
    </row>
    <row r="165" spans="1:65" s="14" customFormat="1">
      <c r="B165" s="207"/>
      <c r="C165" s="208"/>
      <c r="D165" s="192" t="s">
        <v>148</v>
      </c>
      <c r="E165" s="209" t="s">
        <v>40</v>
      </c>
      <c r="F165" s="210" t="s">
        <v>87</v>
      </c>
      <c r="G165" s="208"/>
      <c r="H165" s="211">
        <v>2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148</v>
      </c>
      <c r="AU165" s="217" t="s">
        <v>87</v>
      </c>
      <c r="AV165" s="14" t="s">
        <v>87</v>
      </c>
      <c r="AW165" s="14" t="s">
        <v>38</v>
      </c>
      <c r="AX165" s="14" t="s">
        <v>85</v>
      </c>
      <c r="AY165" s="217" t="s">
        <v>140</v>
      </c>
    </row>
    <row r="166" spans="1:65" s="2" customFormat="1" ht="16.5" customHeight="1">
      <c r="A166" s="36"/>
      <c r="B166" s="37"/>
      <c r="C166" s="179" t="s">
        <v>180</v>
      </c>
      <c r="D166" s="179" t="s">
        <v>141</v>
      </c>
      <c r="E166" s="180" t="s">
        <v>595</v>
      </c>
      <c r="F166" s="181" t="s">
        <v>596</v>
      </c>
      <c r="G166" s="182" t="s">
        <v>144</v>
      </c>
      <c r="H166" s="183">
        <v>2</v>
      </c>
      <c r="I166" s="184"/>
      <c r="J166" s="185">
        <f>ROUND(I166*H166,2)</f>
        <v>0</v>
      </c>
      <c r="K166" s="181" t="s">
        <v>40</v>
      </c>
      <c r="L166" s="41"/>
      <c r="M166" s="186" t="s">
        <v>40</v>
      </c>
      <c r="N166" s="187" t="s">
        <v>51</v>
      </c>
      <c r="O166" s="67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0" t="s">
        <v>578</v>
      </c>
      <c r="AT166" s="190" t="s">
        <v>141</v>
      </c>
      <c r="AU166" s="190" t="s">
        <v>87</v>
      </c>
      <c r="AY166" s="19" t="s">
        <v>140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9" t="s">
        <v>145</v>
      </c>
      <c r="BK166" s="191">
        <f>ROUND(I166*H166,2)</f>
        <v>0</v>
      </c>
      <c r="BL166" s="19" t="s">
        <v>578</v>
      </c>
      <c r="BM166" s="190" t="s">
        <v>597</v>
      </c>
    </row>
    <row r="167" spans="1:65" s="2" customFormat="1">
      <c r="A167" s="36"/>
      <c r="B167" s="37"/>
      <c r="C167" s="38"/>
      <c r="D167" s="192" t="s">
        <v>147</v>
      </c>
      <c r="E167" s="38"/>
      <c r="F167" s="193" t="s">
        <v>596</v>
      </c>
      <c r="G167" s="38"/>
      <c r="H167" s="38"/>
      <c r="I167" s="194"/>
      <c r="J167" s="38"/>
      <c r="K167" s="38"/>
      <c r="L167" s="41"/>
      <c r="M167" s="195"/>
      <c r="N167" s="196"/>
      <c r="O167" s="67"/>
      <c r="P167" s="67"/>
      <c r="Q167" s="67"/>
      <c r="R167" s="67"/>
      <c r="S167" s="67"/>
      <c r="T167" s="68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147</v>
      </c>
      <c r="AU167" s="19" t="s">
        <v>87</v>
      </c>
    </row>
    <row r="168" spans="1:65" s="13" customFormat="1">
      <c r="B168" s="197"/>
      <c r="C168" s="198"/>
      <c r="D168" s="192" t="s">
        <v>148</v>
      </c>
      <c r="E168" s="199" t="s">
        <v>40</v>
      </c>
      <c r="F168" s="200" t="s">
        <v>598</v>
      </c>
      <c r="G168" s="198"/>
      <c r="H168" s="199" t="s">
        <v>40</v>
      </c>
      <c r="I168" s="201"/>
      <c r="J168" s="198"/>
      <c r="K168" s="198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148</v>
      </c>
      <c r="AU168" s="206" t="s">
        <v>87</v>
      </c>
      <c r="AV168" s="13" t="s">
        <v>85</v>
      </c>
      <c r="AW168" s="13" t="s">
        <v>38</v>
      </c>
      <c r="AX168" s="13" t="s">
        <v>78</v>
      </c>
      <c r="AY168" s="206" t="s">
        <v>140</v>
      </c>
    </row>
    <row r="169" spans="1:65" s="14" customFormat="1">
      <c r="B169" s="207"/>
      <c r="C169" s="208"/>
      <c r="D169" s="192" t="s">
        <v>148</v>
      </c>
      <c r="E169" s="209" t="s">
        <v>40</v>
      </c>
      <c r="F169" s="210" t="s">
        <v>87</v>
      </c>
      <c r="G169" s="208"/>
      <c r="H169" s="211">
        <v>2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148</v>
      </c>
      <c r="AU169" s="217" t="s">
        <v>87</v>
      </c>
      <c r="AV169" s="14" t="s">
        <v>87</v>
      </c>
      <c r="AW169" s="14" t="s">
        <v>38</v>
      </c>
      <c r="AX169" s="14" t="s">
        <v>85</v>
      </c>
      <c r="AY169" s="217" t="s">
        <v>140</v>
      </c>
    </row>
    <row r="170" spans="1:65" s="2" customFormat="1" ht="16.5" customHeight="1">
      <c r="A170" s="36"/>
      <c r="B170" s="37"/>
      <c r="C170" s="179" t="s">
        <v>259</v>
      </c>
      <c r="D170" s="179" t="s">
        <v>141</v>
      </c>
      <c r="E170" s="180" t="s">
        <v>599</v>
      </c>
      <c r="F170" s="181" t="s">
        <v>600</v>
      </c>
      <c r="G170" s="182" t="s">
        <v>144</v>
      </c>
      <c r="H170" s="183">
        <v>2</v>
      </c>
      <c r="I170" s="184"/>
      <c r="J170" s="185">
        <f>ROUND(I170*H170,2)</f>
        <v>0</v>
      </c>
      <c r="K170" s="181" t="s">
        <v>40</v>
      </c>
      <c r="L170" s="41"/>
      <c r="M170" s="186" t="s">
        <v>40</v>
      </c>
      <c r="N170" s="187" t="s">
        <v>51</v>
      </c>
      <c r="O170" s="67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0" t="s">
        <v>578</v>
      </c>
      <c r="AT170" s="190" t="s">
        <v>141</v>
      </c>
      <c r="AU170" s="190" t="s">
        <v>87</v>
      </c>
      <c r="AY170" s="19" t="s">
        <v>140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9" t="s">
        <v>145</v>
      </c>
      <c r="BK170" s="191">
        <f>ROUND(I170*H170,2)</f>
        <v>0</v>
      </c>
      <c r="BL170" s="19" t="s">
        <v>578</v>
      </c>
      <c r="BM170" s="190" t="s">
        <v>601</v>
      </c>
    </row>
    <row r="171" spans="1:65" s="2" customFormat="1">
      <c r="A171" s="36"/>
      <c r="B171" s="37"/>
      <c r="C171" s="38"/>
      <c r="D171" s="192" t="s">
        <v>147</v>
      </c>
      <c r="E171" s="38"/>
      <c r="F171" s="193" t="s">
        <v>600</v>
      </c>
      <c r="G171" s="38"/>
      <c r="H171" s="38"/>
      <c r="I171" s="194"/>
      <c r="J171" s="38"/>
      <c r="K171" s="38"/>
      <c r="L171" s="41"/>
      <c r="M171" s="195"/>
      <c r="N171" s="196"/>
      <c r="O171" s="67"/>
      <c r="P171" s="67"/>
      <c r="Q171" s="67"/>
      <c r="R171" s="67"/>
      <c r="S171" s="67"/>
      <c r="T171" s="68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147</v>
      </c>
      <c r="AU171" s="19" t="s">
        <v>87</v>
      </c>
    </row>
    <row r="172" spans="1:65" s="13" customFormat="1">
      <c r="B172" s="197"/>
      <c r="C172" s="198"/>
      <c r="D172" s="192" t="s">
        <v>148</v>
      </c>
      <c r="E172" s="199" t="s">
        <v>40</v>
      </c>
      <c r="F172" s="200" t="s">
        <v>602</v>
      </c>
      <c r="G172" s="198"/>
      <c r="H172" s="199" t="s">
        <v>40</v>
      </c>
      <c r="I172" s="201"/>
      <c r="J172" s="198"/>
      <c r="K172" s="198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148</v>
      </c>
      <c r="AU172" s="206" t="s">
        <v>87</v>
      </c>
      <c r="AV172" s="13" t="s">
        <v>85</v>
      </c>
      <c r="AW172" s="13" t="s">
        <v>38</v>
      </c>
      <c r="AX172" s="13" t="s">
        <v>78</v>
      </c>
      <c r="AY172" s="206" t="s">
        <v>140</v>
      </c>
    </row>
    <row r="173" spans="1:65" s="13" customFormat="1">
      <c r="B173" s="197"/>
      <c r="C173" s="198"/>
      <c r="D173" s="192" t="s">
        <v>148</v>
      </c>
      <c r="E173" s="199" t="s">
        <v>40</v>
      </c>
      <c r="F173" s="200" t="s">
        <v>603</v>
      </c>
      <c r="G173" s="198"/>
      <c r="H173" s="199" t="s">
        <v>40</v>
      </c>
      <c r="I173" s="201"/>
      <c r="J173" s="198"/>
      <c r="K173" s="198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148</v>
      </c>
      <c r="AU173" s="206" t="s">
        <v>87</v>
      </c>
      <c r="AV173" s="13" t="s">
        <v>85</v>
      </c>
      <c r="AW173" s="13" t="s">
        <v>38</v>
      </c>
      <c r="AX173" s="13" t="s">
        <v>78</v>
      </c>
      <c r="AY173" s="206" t="s">
        <v>140</v>
      </c>
    </row>
    <row r="174" spans="1:65" s="14" customFormat="1">
      <c r="B174" s="207"/>
      <c r="C174" s="208"/>
      <c r="D174" s="192" t="s">
        <v>148</v>
      </c>
      <c r="E174" s="209" t="s">
        <v>40</v>
      </c>
      <c r="F174" s="210" t="s">
        <v>87</v>
      </c>
      <c r="G174" s="208"/>
      <c r="H174" s="211">
        <v>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148</v>
      </c>
      <c r="AU174" s="217" t="s">
        <v>87</v>
      </c>
      <c r="AV174" s="14" t="s">
        <v>87</v>
      </c>
      <c r="AW174" s="14" t="s">
        <v>38</v>
      </c>
      <c r="AX174" s="14" t="s">
        <v>85</v>
      </c>
      <c r="AY174" s="217" t="s">
        <v>140</v>
      </c>
    </row>
    <row r="175" spans="1:65" s="2" customFormat="1" ht="16.5" customHeight="1">
      <c r="A175" s="36"/>
      <c r="B175" s="37"/>
      <c r="C175" s="179" t="s">
        <v>267</v>
      </c>
      <c r="D175" s="179" t="s">
        <v>141</v>
      </c>
      <c r="E175" s="180" t="s">
        <v>604</v>
      </c>
      <c r="F175" s="181" t="s">
        <v>605</v>
      </c>
      <c r="G175" s="182" t="s">
        <v>144</v>
      </c>
      <c r="H175" s="183">
        <v>2</v>
      </c>
      <c r="I175" s="184"/>
      <c r="J175" s="185">
        <f>ROUND(I175*H175,2)</f>
        <v>0</v>
      </c>
      <c r="K175" s="181" t="s">
        <v>40</v>
      </c>
      <c r="L175" s="41"/>
      <c r="M175" s="186" t="s">
        <v>40</v>
      </c>
      <c r="N175" s="187" t="s">
        <v>51</v>
      </c>
      <c r="O175" s="67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0" t="s">
        <v>578</v>
      </c>
      <c r="AT175" s="190" t="s">
        <v>141</v>
      </c>
      <c r="AU175" s="190" t="s">
        <v>87</v>
      </c>
      <c r="AY175" s="19" t="s">
        <v>140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9" t="s">
        <v>145</v>
      </c>
      <c r="BK175" s="191">
        <f>ROUND(I175*H175,2)</f>
        <v>0</v>
      </c>
      <c r="BL175" s="19" t="s">
        <v>578</v>
      </c>
      <c r="BM175" s="190" t="s">
        <v>606</v>
      </c>
    </row>
    <row r="176" spans="1:65" s="2" customFormat="1">
      <c r="A176" s="36"/>
      <c r="B176" s="37"/>
      <c r="C176" s="38"/>
      <c r="D176" s="192" t="s">
        <v>147</v>
      </c>
      <c r="E176" s="38"/>
      <c r="F176" s="193" t="s">
        <v>605</v>
      </c>
      <c r="G176" s="38"/>
      <c r="H176" s="38"/>
      <c r="I176" s="194"/>
      <c r="J176" s="38"/>
      <c r="K176" s="38"/>
      <c r="L176" s="41"/>
      <c r="M176" s="195"/>
      <c r="N176" s="196"/>
      <c r="O176" s="67"/>
      <c r="P176" s="67"/>
      <c r="Q176" s="67"/>
      <c r="R176" s="67"/>
      <c r="S176" s="67"/>
      <c r="T176" s="68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147</v>
      </c>
      <c r="AU176" s="19" t="s">
        <v>87</v>
      </c>
    </row>
    <row r="177" spans="1:65" s="13" customFormat="1" ht="22.5">
      <c r="B177" s="197"/>
      <c r="C177" s="198"/>
      <c r="D177" s="192" t="s">
        <v>148</v>
      </c>
      <c r="E177" s="199" t="s">
        <v>40</v>
      </c>
      <c r="F177" s="200" t="s">
        <v>607</v>
      </c>
      <c r="G177" s="198"/>
      <c r="H177" s="199" t="s">
        <v>40</v>
      </c>
      <c r="I177" s="201"/>
      <c r="J177" s="198"/>
      <c r="K177" s="198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148</v>
      </c>
      <c r="AU177" s="206" t="s">
        <v>87</v>
      </c>
      <c r="AV177" s="13" t="s">
        <v>85</v>
      </c>
      <c r="AW177" s="13" t="s">
        <v>38</v>
      </c>
      <c r="AX177" s="13" t="s">
        <v>78</v>
      </c>
      <c r="AY177" s="206" t="s">
        <v>140</v>
      </c>
    </row>
    <row r="178" spans="1:65" s="14" customFormat="1">
      <c r="B178" s="207"/>
      <c r="C178" s="208"/>
      <c r="D178" s="192" t="s">
        <v>148</v>
      </c>
      <c r="E178" s="209" t="s">
        <v>40</v>
      </c>
      <c r="F178" s="210" t="s">
        <v>87</v>
      </c>
      <c r="G178" s="208"/>
      <c r="H178" s="211">
        <v>2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148</v>
      </c>
      <c r="AU178" s="217" t="s">
        <v>87</v>
      </c>
      <c r="AV178" s="14" t="s">
        <v>87</v>
      </c>
      <c r="AW178" s="14" t="s">
        <v>38</v>
      </c>
      <c r="AX178" s="14" t="s">
        <v>85</v>
      </c>
      <c r="AY178" s="217" t="s">
        <v>140</v>
      </c>
    </row>
    <row r="179" spans="1:65" s="2" customFormat="1" ht="16.5" customHeight="1">
      <c r="A179" s="36"/>
      <c r="B179" s="37"/>
      <c r="C179" s="179" t="s">
        <v>272</v>
      </c>
      <c r="D179" s="179" t="s">
        <v>141</v>
      </c>
      <c r="E179" s="180" t="s">
        <v>608</v>
      </c>
      <c r="F179" s="181" t="s">
        <v>609</v>
      </c>
      <c r="G179" s="182" t="s">
        <v>144</v>
      </c>
      <c r="H179" s="183">
        <v>2</v>
      </c>
      <c r="I179" s="184"/>
      <c r="J179" s="185">
        <f>ROUND(I179*H179,2)</f>
        <v>0</v>
      </c>
      <c r="K179" s="181" t="s">
        <v>40</v>
      </c>
      <c r="L179" s="41"/>
      <c r="M179" s="186" t="s">
        <v>40</v>
      </c>
      <c r="N179" s="187" t="s">
        <v>51</v>
      </c>
      <c r="O179" s="67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0" t="s">
        <v>578</v>
      </c>
      <c r="AT179" s="190" t="s">
        <v>141</v>
      </c>
      <c r="AU179" s="190" t="s">
        <v>87</v>
      </c>
      <c r="AY179" s="19" t="s">
        <v>140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9" t="s">
        <v>145</v>
      </c>
      <c r="BK179" s="191">
        <f>ROUND(I179*H179,2)</f>
        <v>0</v>
      </c>
      <c r="BL179" s="19" t="s">
        <v>578</v>
      </c>
      <c r="BM179" s="190" t="s">
        <v>610</v>
      </c>
    </row>
    <row r="180" spans="1:65" s="2" customFormat="1">
      <c r="A180" s="36"/>
      <c r="B180" s="37"/>
      <c r="C180" s="38"/>
      <c r="D180" s="192" t="s">
        <v>147</v>
      </c>
      <c r="E180" s="38"/>
      <c r="F180" s="193" t="s">
        <v>609</v>
      </c>
      <c r="G180" s="38"/>
      <c r="H180" s="38"/>
      <c r="I180" s="194"/>
      <c r="J180" s="38"/>
      <c r="K180" s="38"/>
      <c r="L180" s="41"/>
      <c r="M180" s="195"/>
      <c r="N180" s="196"/>
      <c r="O180" s="67"/>
      <c r="P180" s="67"/>
      <c r="Q180" s="67"/>
      <c r="R180" s="67"/>
      <c r="S180" s="67"/>
      <c r="T180" s="68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147</v>
      </c>
      <c r="AU180" s="19" t="s">
        <v>87</v>
      </c>
    </row>
    <row r="181" spans="1:65" s="13" customFormat="1">
      <c r="B181" s="197"/>
      <c r="C181" s="198"/>
      <c r="D181" s="192" t="s">
        <v>148</v>
      </c>
      <c r="E181" s="199" t="s">
        <v>40</v>
      </c>
      <c r="F181" s="200" t="s">
        <v>611</v>
      </c>
      <c r="G181" s="198"/>
      <c r="H181" s="199" t="s">
        <v>40</v>
      </c>
      <c r="I181" s="201"/>
      <c r="J181" s="198"/>
      <c r="K181" s="198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148</v>
      </c>
      <c r="AU181" s="206" t="s">
        <v>87</v>
      </c>
      <c r="AV181" s="13" t="s">
        <v>85</v>
      </c>
      <c r="AW181" s="13" t="s">
        <v>38</v>
      </c>
      <c r="AX181" s="13" t="s">
        <v>78</v>
      </c>
      <c r="AY181" s="206" t="s">
        <v>140</v>
      </c>
    </row>
    <row r="182" spans="1:65" s="14" customFormat="1">
      <c r="B182" s="207"/>
      <c r="C182" s="208"/>
      <c r="D182" s="192" t="s">
        <v>148</v>
      </c>
      <c r="E182" s="209" t="s">
        <v>40</v>
      </c>
      <c r="F182" s="210" t="s">
        <v>87</v>
      </c>
      <c r="G182" s="208"/>
      <c r="H182" s="211">
        <v>2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148</v>
      </c>
      <c r="AU182" s="217" t="s">
        <v>87</v>
      </c>
      <c r="AV182" s="14" t="s">
        <v>87</v>
      </c>
      <c r="AW182" s="14" t="s">
        <v>38</v>
      </c>
      <c r="AX182" s="14" t="s">
        <v>85</v>
      </c>
      <c r="AY182" s="217" t="s">
        <v>140</v>
      </c>
    </row>
    <row r="183" spans="1:65" s="2" customFormat="1" ht="16.5" customHeight="1">
      <c r="A183" s="36"/>
      <c r="B183" s="37"/>
      <c r="C183" s="179" t="s">
        <v>278</v>
      </c>
      <c r="D183" s="179" t="s">
        <v>141</v>
      </c>
      <c r="E183" s="180" t="s">
        <v>612</v>
      </c>
      <c r="F183" s="181" t="s">
        <v>613</v>
      </c>
      <c r="G183" s="182" t="s">
        <v>144</v>
      </c>
      <c r="H183" s="183">
        <v>2</v>
      </c>
      <c r="I183" s="184"/>
      <c r="J183" s="185">
        <f>ROUND(I183*H183,2)</f>
        <v>0</v>
      </c>
      <c r="K183" s="181" t="s">
        <v>40</v>
      </c>
      <c r="L183" s="41"/>
      <c r="M183" s="186" t="s">
        <v>40</v>
      </c>
      <c r="N183" s="187" t="s">
        <v>51</v>
      </c>
      <c r="O183" s="67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0" t="s">
        <v>578</v>
      </c>
      <c r="AT183" s="190" t="s">
        <v>141</v>
      </c>
      <c r="AU183" s="190" t="s">
        <v>87</v>
      </c>
      <c r="AY183" s="19" t="s">
        <v>140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9" t="s">
        <v>145</v>
      </c>
      <c r="BK183" s="191">
        <f>ROUND(I183*H183,2)</f>
        <v>0</v>
      </c>
      <c r="BL183" s="19" t="s">
        <v>578</v>
      </c>
      <c r="BM183" s="190" t="s">
        <v>614</v>
      </c>
    </row>
    <row r="184" spans="1:65" s="2" customFormat="1">
      <c r="A184" s="36"/>
      <c r="B184" s="37"/>
      <c r="C184" s="38"/>
      <c r="D184" s="192" t="s">
        <v>147</v>
      </c>
      <c r="E184" s="38"/>
      <c r="F184" s="193" t="s">
        <v>613</v>
      </c>
      <c r="G184" s="38"/>
      <c r="H184" s="38"/>
      <c r="I184" s="194"/>
      <c r="J184" s="38"/>
      <c r="K184" s="38"/>
      <c r="L184" s="41"/>
      <c r="M184" s="195"/>
      <c r="N184" s="196"/>
      <c r="O184" s="67"/>
      <c r="P184" s="67"/>
      <c r="Q184" s="67"/>
      <c r="R184" s="67"/>
      <c r="S184" s="67"/>
      <c r="T184" s="68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147</v>
      </c>
      <c r="AU184" s="19" t="s">
        <v>87</v>
      </c>
    </row>
    <row r="185" spans="1:65" s="13" customFormat="1" ht="22.5">
      <c r="B185" s="197"/>
      <c r="C185" s="198"/>
      <c r="D185" s="192" t="s">
        <v>148</v>
      </c>
      <c r="E185" s="199" t="s">
        <v>40</v>
      </c>
      <c r="F185" s="200" t="s">
        <v>615</v>
      </c>
      <c r="G185" s="198"/>
      <c r="H185" s="199" t="s">
        <v>40</v>
      </c>
      <c r="I185" s="201"/>
      <c r="J185" s="198"/>
      <c r="K185" s="198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148</v>
      </c>
      <c r="AU185" s="206" t="s">
        <v>87</v>
      </c>
      <c r="AV185" s="13" t="s">
        <v>85</v>
      </c>
      <c r="AW185" s="13" t="s">
        <v>38</v>
      </c>
      <c r="AX185" s="13" t="s">
        <v>78</v>
      </c>
      <c r="AY185" s="206" t="s">
        <v>140</v>
      </c>
    </row>
    <row r="186" spans="1:65" s="13" customFormat="1">
      <c r="B186" s="197"/>
      <c r="C186" s="198"/>
      <c r="D186" s="192" t="s">
        <v>148</v>
      </c>
      <c r="E186" s="199" t="s">
        <v>40</v>
      </c>
      <c r="F186" s="200" t="s">
        <v>616</v>
      </c>
      <c r="G186" s="198"/>
      <c r="H186" s="199" t="s">
        <v>40</v>
      </c>
      <c r="I186" s="201"/>
      <c r="J186" s="198"/>
      <c r="K186" s="198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148</v>
      </c>
      <c r="AU186" s="206" t="s">
        <v>87</v>
      </c>
      <c r="AV186" s="13" t="s">
        <v>85</v>
      </c>
      <c r="AW186" s="13" t="s">
        <v>38</v>
      </c>
      <c r="AX186" s="13" t="s">
        <v>78</v>
      </c>
      <c r="AY186" s="206" t="s">
        <v>140</v>
      </c>
    </row>
    <row r="187" spans="1:65" s="13" customFormat="1">
      <c r="B187" s="197"/>
      <c r="C187" s="198"/>
      <c r="D187" s="192" t="s">
        <v>148</v>
      </c>
      <c r="E187" s="199" t="s">
        <v>40</v>
      </c>
      <c r="F187" s="200" t="s">
        <v>617</v>
      </c>
      <c r="G187" s="198"/>
      <c r="H187" s="199" t="s">
        <v>40</v>
      </c>
      <c r="I187" s="201"/>
      <c r="J187" s="198"/>
      <c r="K187" s="198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148</v>
      </c>
      <c r="AU187" s="206" t="s">
        <v>87</v>
      </c>
      <c r="AV187" s="13" t="s">
        <v>85</v>
      </c>
      <c r="AW187" s="13" t="s">
        <v>38</v>
      </c>
      <c r="AX187" s="13" t="s">
        <v>78</v>
      </c>
      <c r="AY187" s="206" t="s">
        <v>140</v>
      </c>
    </row>
    <row r="188" spans="1:65" s="14" customFormat="1">
      <c r="B188" s="207"/>
      <c r="C188" s="208"/>
      <c r="D188" s="192" t="s">
        <v>148</v>
      </c>
      <c r="E188" s="209" t="s">
        <v>40</v>
      </c>
      <c r="F188" s="210" t="s">
        <v>85</v>
      </c>
      <c r="G188" s="208"/>
      <c r="H188" s="211">
        <v>1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148</v>
      </c>
      <c r="AU188" s="217" t="s">
        <v>87</v>
      </c>
      <c r="AV188" s="14" t="s">
        <v>87</v>
      </c>
      <c r="AW188" s="14" t="s">
        <v>38</v>
      </c>
      <c r="AX188" s="14" t="s">
        <v>78</v>
      </c>
      <c r="AY188" s="217" t="s">
        <v>140</v>
      </c>
    </row>
    <row r="189" spans="1:65" s="13" customFormat="1">
      <c r="B189" s="197"/>
      <c r="C189" s="198"/>
      <c r="D189" s="192" t="s">
        <v>148</v>
      </c>
      <c r="E189" s="199" t="s">
        <v>40</v>
      </c>
      <c r="F189" s="200" t="s">
        <v>618</v>
      </c>
      <c r="G189" s="198"/>
      <c r="H189" s="199" t="s">
        <v>40</v>
      </c>
      <c r="I189" s="201"/>
      <c r="J189" s="198"/>
      <c r="K189" s="198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148</v>
      </c>
      <c r="AU189" s="206" t="s">
        <v>87</v>
      </c>
      <c r="AV189" s="13" t="s">
        <v>85</v>
      </c>
      <c r="AW189" s="13" t="s">
        <v>38</v>
      </c>
      <c r="AX189" s="13" t="s">
        <v>78</v>
      </c>
      <c r="AY189" s="206" t="s">
        <v>140</v>
      </c>
    </row>
    <row r="190" spans="1:65" s="14" customFormat="1">
      <c r="B190" s="207"/>
      <c r="C190" s="208"/>
      <c r="D190" s="192" t="s">
        <v>148</v>
      </c>
      <c r="E190" s="209" t="s">
        <v>40</v>
      </c>
      <c r="F190" s="210" t="s">
        <v>85</v>
      </c>
      <c r="G190" s="208"/>
      <c r="H190" s="211">
        <v>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148</v>
      </c>
      <c r="AU190" s="217" t="s">
        <v>87</v>
      </c>
      <c r="AV190" s="14" t="s">
        <v>87</v>
      </c>
      <c r="AW190" s="14" t="s">
        <v>38</v>
      </c>
      <c r="AX190" s="14" t="s">
        <v>78</v>
      </c>
      <c r="AY190" s="217" t="s">
        <v>140</v>
      </c>
    </row>
    <row r="191" spans="1:65" s="16" customFormat="1">
      <c r="B191" s="233"/>
      <c r="C191" s="234"/>
      <c r="D191" s="192" t="s">
        <v>148</v>
      </c>
      <c r="E191" s="235" t="s">
        <v>40</v>
      </c>
      <c r="F191" s="236" t="s">
        <v>258</v>
      </c>
      <c r="G191" s="234"/>
      <c r="H191" s="237">
        <v>2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148</v>
      </c>
      <c r="AU191" s="243" t="s">
        <v>87</v>
      </c>
      <c r="AV191" s="16" t="s">
        <v>145</v>
      </c>
      <c r="AW191" s="16" t="s">
        <v>38</v>
      </c>
      <c r="AX191" s="16" t="s">
        <v>85</v>
      </c>
      <c r="AY191" s="243" t="s">
        <v>140</v>
      </c>
    </row>
    <row r="192" spans="1:65" s="2" customFormat="1" ht="16.5" customHeight="1">
      <c r="A192" s="36"/>
      <c r="B192" s="37"/>
      <c r="C192" s="179" t="s">
        <v>7</v>
      </c>
      <c r="D192" s="179" t="s">
        <v>141</v>
      </c>
      <c r="E192" s="180" t="s">
        <v>619</v>
      </c>
      <c r="F192" s="181" t="s">
        <v>620</v>
      </c>
      <c r="G192" s="182" t="s">
        <v>144</v>
      </c>
      <c r="H192" s="183">
        <v>2</v>
      </c>
      <c r="I192" s="184"/>
      <c r="J192" s="185">
        <f>ROUND(I192*H192,2)</f>
        <v>0</v>
      </c>
      <c r="K192" s="181" t="s">
        <v>40</v>
      </c>
      <c r="L192" s="41"/>
      <c r="M192" s="186" t="s">
        <v>40</v>
      </c>
      <c r="N192" s="187" t="s">
        <v>51</v>
      </c>
      <c r="O192" s="67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0" t="s">
        <v>578</v>
      </c>
      <c r="AT192" s="190" t="s">
        <v>141</v>
      </c>
      <c r="AU192" s="190" t="s">
        <v>87</v>
      </c>
      <c r="AY192" s="19" t="s">
        <v>140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9" t="s">
        <v>145</v>
      </c>
      <c r="BK192" s="191">
        <f>ROUND(I192*H192,2)</f>
        <v>0</v>
      </c>
      <c r="BL192" s="19" t="s">
        <v>578</v>
      </c>
      <c r="BM192" s="190" t="s">
        <v>621</v>
      </c>
    </row>
    <row r="193" spans="1:65" s="2" customFormat="1">
      <c r="A193" s="36"/>
      <c r="B193" s="37"/>
      <c r="C193" s="38"/>
      <c r="D193" s="192" t="s">
        <v>147</v>
      </c>
      <c r="E193" s="38"/>
      <c r="F193" s="193" t="s">
        <v>620</v>
      </c>
      <c r="G193" s="38"/>
      <c r="H193" s="38"/>
      <c r="I193" s="194"/>
      <c r="J193" s="38"/>
      <c r="K193" s="38"/>
      <c r="L193" s="41"/>
      <c r="M193" s="195"/>
      <c r="N193" s="196"/>
      <c r="O193" s="67"/>
      <c r="P193" s="67"/>
      <c r="Q193" s="67"/>
      <c r="R193" s="67"/>
      <c r="S193" s="67"/>
      <c r="T193" s="68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147</v>
      </c>
      <c r="AU193" s="19" t="s">
        <v>87</v>
      </c>
    </row>
    <row r="194" spans="1:65" s="13" customFormat="1">
      <c r="B194" s="197"/>
      <c r="C194" s="198"/>
      <c r="D194" s="192" t="s">
        <v>148</v>
      </c>
      <c r="E194" s="199" t="s">
        <v>40</v>
      </c>
      <c r="F194" s="200" t="s">
        <v>622</v>
      </c>
      <c r="G194" s="198"/>
      <c r="H194" s="199" t="s">
        <v>40</v>
      </c>
      <c r="I194" s="201"/>
      <c r="J194" s="198"/>
      <c r="K194" s="198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148</v>
      </c>
      <c r="AU194" s="206" t="s">
        <v>87</v>
      </c>
      <c r="AV194" s="13" t="s">
        <v>85</v>
      </c>
      <c r="AW194" s="13" t="s">
        <v>38</v>
      </c>
      <c r="AX194" s="13" t="s">
        <v>78</v>
      </c>
      <c r="AY194" s="206" t="s">
        <v>140</v>
      </c>
    </row>
    <row r="195" spans="1:65" s="13" customFormat="1">
      <c r="B195" s="197"/>
      <c r="C195" s="198"/>
      <c r="D195" s="192" t="s">
        <v>148</v>
      </c>
      <c r="E195" s="199" t="s">
        <v>40</v>
      </c>
      <c r="F195" s="200" t="s">
        <v>623</v>
      </c>
      <c r="G195" s="198"/>
      <c r="H195" s="199" t="s">
        <v>40</v>
      </c>
      <c r="I195" s="201"/>
      <c r="J195" s="198"/>
      <c r="K195" s="198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148</v>
      </c>
      <c r="AU195" s="206" t="s">
        <v>87</v>
      </c>
      <c r="AV195" s="13" t="s">
        <v>85</v>
      </c>
      <c r="AW195" s="13" t="s">
        <v>38</v>
      </c>
      <c r="AX195" s="13" t="s">
        <v>78</v>
      </c>
      <c r="AY195" s="206" t="s">
        <v>140</v>
      </c>
    </row>
    <row r="196" spans="1:65" s="13" customFormat="1">
      <c r="B196" s="197"/>
      <c r="C196" s="198"/>
      <c r="D196" s="192" t="s">
        <v>148</v>
      </c>
      <c r="E196" s="199" t="s">
        <v>40</v>
      </c>
      <c r="F196" s="200" t="s">
        <v>624</v>
      </c>
      <c r="G196" s="198"/>
      <c r="H196" s="199" t="s">
        <v>40</v>
      </c>
      <c r="I196" s="201"/>
      <c r="J196" s="198"/>
      <c r="K196" s="198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148</v>
      </c>
      <c r="AU196" s="206" t="s">
        <v>87</v>
      </c>
      <c r="AV196" s="13" t="s">
        <v>85</v>
      </c>
      <c r="AW196" s="13" t="s">
        <v>38</v>
      </c>
      <c r="AX196" s="13" t="s">
        <v>78</v>
      </c>
      <c r="AY196" s="206" t="s">
        <v>140</v>
      </c>
    </row>
    <row r="197" spans="1:65" s="13" customFormat="1">
      <c r="B197" s="197"/>
      <c r="C197" s="198"/>
      <c r="D197" s="192" t="s">
        <v>148</v>
      </c>
      <c r="E197" s="199" t="s">
        <v>40</v>
      </c>
      <c r="F197" s="200" t="s">
        <v>625</v>
      </c>
      <c r="G197" s="198"/>
      <c r="H197" s="199" t="s">
        <v>40</v>
      </c>
      <c r="I197" s="201"/>
      <c r="J197" s="198"/>
      <c r="K197" s="198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148</v>
      </c>
      <c r="AU197" s="206" t="s">
        <v>87</v>
      </c>
      <c r="AV197" s="13" t="s">
        <v>85</v>
      </c>
      <c r="AW197" s="13" t="s">
        <v>38</v>
      </c>
      <c r="AX197" s="13" t="s">
        <v>78</v>
      </c>
      <c r="AY197" s="206" t="s">
        <v>140</v>
      </c>
    </row>
    <row r="198" spans="1:65" s="13" customFormat="1">
      <c r="B198" s="197"/>
      <c r="C198" s="198"/>
      <c r="D198" s="192" t="s">
        <v>148</v>
      </c>
      <c r="E198" s="199" t="s">
        <v>40</v>
      </c>
      <c r="F198" s="200" t="s">
        <v>626</v>
      </c>
      <c r="G198" s="198"/>
      <c r="H198" s="199" t="s">
        <v>40</v>
      </c>
      <c r="I198" s="201"/>
      <c r="J198" s="198"/>
      <c r="K198" s="198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148</v>
      </c>
      <c r="AU198" s="206" t="s">
        <v>87</v>
      </c>
      <c r="AV198" s="13" t="s">
        <v>85</v>
      </c>
      <c r="AW198" s="13" t="s">
        <v>38</v>
      </c>
      <c r="AX198" s="13" t="s">
        <v>78</v>
      </c>
      <c r="AY198" s="206" t="s">
        <v>140</v>
      </c>
    </row>
    <row r="199" spans="1:65" s="13" customFormat="1">
      <c r="B199" s="197"/>
      <c r="C199" s="198"/>
      <c r="D199" s="192" t="s">
        <v>148</v>
      </c>
      <c r="E199" s="199" t="s">
        <v>40</v>
      </c>
      <c r="F199" s="200" t="s">
        <v>627</v>
      </c>
      <c r="G199" s="198"/>
      <c r="H199" s="199" t="s">
        <v>40</v>
      </c>
      <c r="I199" s="201"/>
      <c r="J199" s="198"/>
      <c r="K199" s="198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148</v>
      </c>
      <c r="AU199" s="206" t="s">
        <v>87</v>
      </c>
      <c r="AV199" s="13" t="s">
        <v>85</v>
      </c>
      <c r="AW199" s="13" t="s">
        <v>38</v>
      </c>
      <c r="AX199" s="13" t="s">
        <v>78</v>
      </c>
      <c r="AY199" s="206" t="s">
        <v>140</v>
      </c>
    </row>
    <row r="200" spans="1:65" s="13" customFormat="1">
      <c r="B200" s="197"/>
      <c r="C200" s="198"/>
      <c r="D200" s="192" t="s">
        <v>148</v>
      </c>
      <c r="E200" s="199" t="s">
        <v>40</v>
      </c>
      <c r="F200" s="200" t="s">
        <v>617</v>
      </c>
      <c r="G200" s="198"/>
      <c r="H200" s="199" t="s">
        <v>40</v>
      </c>
      <c r="I200" s="201"/>
      <c r="J200" s="198"/>
      <c r="K200" s="198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148</v>
      </c>
      <c r="AU200" s="206" t="s">
        <v>87</v>
      </c>
      <c r="AV200" s="13" t="s">
        <v>85</v>
      </c>
      <c r="AW200" s="13" t="s">
        <v>38</v>
      </c>
      <c r="AX200" s="13" t="s">
        <v>78</v>
      </c>
      <c r="AY200" s="206" t="s">
        <v>140</v>
      </c>
    </row>
    <row r="201" spans="1:65" s="14" customFormat="1">
      <c r="B201" s="207"/>
      <c r="C201" s="208"/>
      <c r="D201" s="192" t="s">
        <v>148</v>
      </c>
      <c r="E201" s="209" t="s">
        <v>40</v>
      </c>
      <c r="F201" s="210" t="s">
        <v>85</v>
      </c>
      <c r="G201" s="208"/>
      <c r="H201" s="211">
        <v>1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148</v>
      </c>
      <c r="AU201" s="217" t="s">
        <v>87</v>
      </c>
      <c r="AV201" s="14" t="s">
        <v>87</v>
      </c>
      <c r="AW201" s="14" t="s">
        <v>38</v>
      </c>
      <c r="AX201" s="14" t="s">
        <v>78</v>
      </c>
      <c r="AY201" s="217" t="s">
        <v>140</v>
      </c>
    </row>
    <row r="202" spans="1:65" s="13" customFormat="1">
      <c r="B202" s="197"/>
      <c r="C202" s="198"/>
      <c r="D202" s="192" t="s">
        <v>148</v>
      </c>
      <c r="E202" s="199" t="s">
        <v>40</v>
      </c>
      <c r="F202" s="200" t="s">
        <v>618</v>
      </c>
      <c r="G202" s="198"/>
      <c r="H202" s="199" t="s">
        <v>40</v>
      </c>
      <c r="I202" s="201"/>
      <c r="J202" s="198"/>
      <c r="K202" s="198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148</v>
      </c>
      <c r="AU202" s="206" t="s">
        <v>87</v>
      </c>
      <c r="AV202" s="13" t="s">
        <v>85</v>
      </c>
      <c r="AW202" s="13" t="s">
        <v>38</v>
      </c>
      <c r="AX202" s="13" t="s">
        <v>78</v>
      </c>
      <c r="AY202" s="206" t="s">
        <v>140</v>
      </c>
    </row>
    <row r="203" spans="1:65" s="14" customFormat="1">
      <c r="B203" s="207"/>
      <c r="C203" s="208"/>
      <c r="D203" s="192" t="s">
        <v>148</v>
      </c>
      <c r="E203" s="209" t="s">
        <v>40</v>
      </c>
      <c r="F203" s="210" t="s">
        <v>85</v>
      </c>
      <c r="G203" s="208"/>
      <c r="H203" s="211">
        <v>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148</v>
      </c>
      <c r="AU203" s="217" t="s">
        <v>87</v>
      </c>
      <c r="AV203" s="14" t="s">
        <v>87</v>
      </c>
      <c r="AW203" s="14" t="s">
        <v>38</v>
      </c>
      <c r="AX203" s="14" t="s">
        <v>78</v>
      </c>
      <c r="AY203" s="217" t="s">
        <v>140</v>
      </c>
    </row>
    <row r="204" spans="1:65" s="16" customFormat="1">
      <c r="B204" s="233"/>
      <c r="C204" s="234"/>
      <c r="D204" s="192" t="s">
        <v>148</v>
      </c>
      <c r="E204" s="235" t="s">
        <v>40</v>
      </c>
      <c r="F204" s="236" t="s">
        <v>258</v>
      </c>
      <c r="G204" s="234"/>
      <c r="H204" s="237">
        <v>2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148</v>
      </c>
      <c r="AU204" s="243" t="s">
        <v>87</v>
      </c>
      <c r="AV204" s="16" t="s">
        <v>145</v>
      </c>
      <c r="AW204" s="16" t="s">
        <v>38</v>
      </c>
      <c r="AX204" s="16" t="s">
        <v>85</v>
      </c>
      <c r="AY204" s="243" t="s">
        <v>140</v>
      </c>
    </row>
    <row r="205" spans="1:65" s="2" customFormat="1" ht="16.5" customHeight="1">
      <c r="A205" s="36"/>
      <c r="B205" s="37"/>
      <c r="C205" s="179" t="s">
        <v>290</v>
      </c>
      <c r="D205" s="179" t="s">
        <v>141</v>
      </c>
      <c r="E205" s="180" t="s">
        <v>628</v>
      </c>
      <c r="F205" s="181" t="s">
        <v>629</v>
      </c>
      <c r="G205" s="182" t="s">
        <v>144</v>
      </c>
      <c r="H205" s="183">
        <v>1</v>
      </c>
      <c r="I205" s="184"/>
      <c r="J205" s="185">
        <f>ROUND(I205*H205,2)</f>
        <v>0</v>
      </c>
      <c r="K205" s="181" t="s">
        <v>40</v>
      </c>
      <c r="L205" s="41"/>
      <c r="M205" s="186" t="s">
        <v>40</v>
      </c>
      <c r="N205" s="187" t="s">
        <v>51</v>
      </c>
      <c r="O205" s="67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0" t="s">
        <v>578</v>
      </c>
      <c r="AT205" s="190" t="s">
        <v>141</v>
      </c>
      <c r="AU205" s="190" t="s">
        <v>87</v>
      </c>
      <c r="AY205" s="19" t="s">
        <v>140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9" t="s">
        <v>145</v>
      </c>
      <c r="BK205" s="191">
        <f>ROUND(I205*H205,2)</f>
        <v>0</v>
      </c>
      <c r="BL205" s="19" t="s">
        <v>578</v>
      </c>
      <c r="BM205" s="190" t="s">
        <v>630</v>
      </c>
    </row>
    <row r="206" spans="1:65" s="2" customFormat="1">
      <c r="A206" s="36"/>
      <c r="B206" s="37"/>
      <c r="C206" s="38"/>
      <c r="D206" s="192" t="s">
        <v>147</v>
      </c>
      <c r="E206" s="38"/>
      <c r="F206" s="193" t="s">
        <v>629</v>
      </c>
      <c r="G206" s="38"/>
      <c r="H206" s="38"/>
      <c r="I206" s="194"/>
      <c r="J206" s="38"/>
      <c r="K206" s="38"/>
      <c r="L206" s="41"/>
      <c r="M206" s="195"/>
      <c r="N206" s="196"/>
      <c r="O206" s="67"/>
      <c r="P206" s="67"/>
      <c r="Q206" s="67"/>
      <c r="R206" s="67"/>
      <c r="S206" s="67"/>
      <c r="T206" s="68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147</v>
      </c>
      <c r="AU206" s="19" t="s">
        <v>87</v>
      </c>
    </row>
    <row r="207" spans="1:65" s="13" customFormat="1">
      <c r="B207" s="197"/>
      <c r="C207" s="198"/>
      <c r="D207" s="192" t="s">
        <v>148</v>
      </c>
      <c r="E207" s="199" t="s">
        <v>40</v>
      </c>
      <c r="F207" s="200" t="s">
        <v>631</v>
      </c>
      <c r="G207" s="198"/>
      <c r="H207" s="199" t="s">
        <v>40</v>
      </c>
      <c r="I207" s="201"/>
      <c r="J207" s="198"/>
      <c r="K207" s="198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148</v>
      </c>
      <c r="AU207" s="206" t="s">
        <v>87</v>
      </c>
      <c r="AV207" s="13" t="s">
        <v>85</v>
      </c>
      <c r="AW207" s="13" t="s">
        <v>38</v>
      </c>
      <c r="AX207" s="13" t="s">
        <v>78</v>
      </c>
      <c r="AY207" s="206" t="s">
        <v>140</v>
      </c>
    </row>
    <row r="208" spans="1:65" s="14" customFormat="1">
      <c r="B208" s="207"/>
      <c r="C208" s="208"/>
      <c r="D208" s="192" t="s">
        <v>148</v>
      </c>
      <c r="E208" s="209" t="s">
        <v>40</v>
      </c>
      <c r="F208" s="210" t="s">
        <v>85</v>
      </c>
      <c r="G208" s="208"/>
      <c r="H208" s="211">
        <v>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148</v>
      </c>
      <c r="AU208" s="217" t="s">
        <v>87</v>
      </c>
      <c r="AV208" s="14" t="s">
        <v>87</v>
      </c>
      <c r="AW208" s="14" t="s">
        <v>38</v>
      </c>
      <c r="AX208" s="14" t="s">
        <v>85</v>
      </c>
      <c r="AY208" s="217" t="s">
        <v>140</v>
      </c>
    </row>
    <row r="209" spans="1:65" s="2" customFormat="1" ht="16.5" customHeight="1">
      <c r="A209" s="36"/>
      <c r="B209" s="37"/>
      <c r="C209" s="179" t="s">
        <v>298</v>
      </c>
      <c r="D209" s="179" t="s">
        <v>141</v>
      </c>
      <c r="E209" s="180" t="s">
        <v>632</v>
      </c>
      <c r="F209" s="181" t="s">
        <v>633</v>
      </c>
      <c r="G209" s="182" t="s">
        <v>144</v>
      </c>
      <c r="H209" s="183">
        <v>1</v>
      </c>
      <c r="I209" s="184"/>
      <c r="J209" s="185">
        <f>ROUND(I209*H209,2)</f>
        <v>0</v>
      </c>
      <c r="K209" s="181" t="s">
        <v>40</v>
      </c>
      <c r="L209" s="41"/>
      <c r="M209" s="186" t="s">
        <v>40</v>
      </c>
      <c r="N209" s="187" t="s">
        <v>51</v>
      </c>
      <c r="O209" s="67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0" t="s">
        <v>578</v>
      </c>
      <c r="AT209" s="190" t="s">
        <v>141</v>
      </c>
      <c r="AU209" s="190" t="s">
        <v>87</v>
      </c>
      <c r="AY209" s="19" t="s">
        <v>140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9" t="s">
        <v>145</v>
      </c>
      <c r="BK209" s="191">
        <f>ROUND(I209*H209,2)</f>
        <v>0</v>
      </c>
      <c r="BL209" s="19" t="s">
        <v>578</v>
      </c>
      <c r="BM209" s="190" t="s">
        <v>634</v>
      </c>
    </row>
    <row r="210" spans="1:65" s="2" customFormat="1">
      <c r="A210" s="36"/>
      <c r="B210" s="37"/>
      <c r="C210" s="38"/>
      <c r="D210" s="192" t="s">
        <v>147</v>
      </c>
      <c r="E210" s="38"/>
      <c r="F210" s="193" t="s">
        <v>633</v>
      </c>
      <c r="G210" s="38"/>
      <c r="H210" s="38"/>
      <c r="I210" s="194"/>
      <c r="J210" s="38"/>
      <c r="K210" s="38"/>
      <c r="L210" s="41"/>
      <c r="M210" s="195"/>
      <c r="N210" s="196"/>
      <c r="O210" s="67"/>
      <c r="P210" s="67"/>
      <c r="Q210" s="67"/>
      <c r="R210" s="67"/>
      <c r="S210" s="67"/>
      <c r="T210" s="68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147</v>
      </c>
      <c r="AU210" s="19" t="s">
        <v>87</v>
      </c>
    </row>
    <row r="211" spans="1:65" s="2" customFormat="1" ht="16.5" customHeight="1">
      <c r="A211" s="36"/>
      <c r="B211" s="37"/>
      <c r="C211" s="179" t="s">
        <v>305</v>
      </c>
      <c r="D211" s="179" t="s">
        <v>141</v>
      </c>
      <c r="E211" s="180" t="s">
        <v>635</v>
      </c>
      <c r="F211" s="181" t="s">
        <v>636</v>
      </c>
      <c r="G211" s="182" t="s">
        <v>144</v>
      </c>
      <c r="H211" s="183">
        <v>1</v>
      </c>
      <c r="I211" s="184"/>
      <c r="J211" s="185">
        <f>ROUND(I211*H211,2)</f>
        <v>0</v>
      </c>
      <c r="K211" s="181" t="s">
        <v>40</v>
      </c>
      <c r="L211" s="41"/>
      <c r="M211" s="186" t="s">
        <v>40</v>
      </c>
      <c r="N211" s="187" t="s">
        <v>51</v>
      </c>
      <c r="O211" s="67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0" t="s">
        <v>578</v>
      </c>
      <c r="AT211" s="190" t="s">
        <v>141</v>
      </c>
      <c r="AU211" s="190" t="s">
        <v>87</v>
      </c>
      <c r="AY211" s="19" t="s">
        <v>140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9" t="s">
        <v>145</v>
      </c>
      <c r="BK211" s="191">
        <f>ROUND(I211*H211,2)</f>
        <v>0</v>
      </c>
      <c r="BL211" s="19" t="s">
        <v>578</v>
      </c>
      <c r="BM211" s="190" t="s">
        <v>637</v>
      </c>
    </row>
    <row r="212" spans="1:65" s="2" customFormat="1">
      <c r="A212" s="36"/>
      <c r="B212" s="37"/>
      <c r="C212" s="38"/>
      <c r="D212" s="192" t="s">
        <v>147</v>
      </c>
      <c r="E212" s="38"/>
      <c r="F212" s="193" t="s">
        <v>636</v>
      </c>
      <c r="G212" s="38"/>
      <c r="H212" s="38"/>
      <c r="I212" s="194"/>
      <c r="J212" s="38"/>
      <c r="K212" s="38"/>
      <c r="L212" s="41"/>
      <c r="M212" s="195"/>
      <c r="N212" s="196"/>
      <c r="O212" s="67"/>
      <c r="P212" s="67"/>
      <c r="Q212" s="67"/>
      <c r="R212" s="67"/>
      <c r="S212" s="67"/>
      <c r="T212" s="68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147</v>
      </c>
      <c r="AU212" s="19" t="s">
        <v>87</v>
      </c>
    </row>
    <row r="213" spans="1:65" s="13" customFormat="1">
      <c r="B213" s="197"/>
      <c r="C213" s="198"/>
      <c r="D213" s="192" t="s">
        <v>148</v>
      </c>
      <c r="E213" s="199" t="s">
        <v>40</v>
      </c>
      <c r="F213" s="200" t="s">
        <v>638</v>
      </c>
      <c r="G213" s="198"/>
      <c r="H213" s="199" t="s">
        <v>40</v>
      </c>
      <c r="I213" s="201"/>
      <c r="J213" s="198"/>
      <c r="K213" s="198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148</v>
      </c>
      <c r="AU213" s="206" t="s">
        <v>87</v>
      </c>
      <c r="AV213" s="13" t="s">
        <v>85</v>
      </c>
      <c r="AW213" s="13" t="s">
        <v>38</v>
      </c>
      <c r="AX213" s="13" t="s">
        <v>78</v>
      </c>
      <c r="AY213" s="206" t="s">
        <v>140</v>
      </c>
    </row>
    <row r="214" spans="1:65" s="14" customFormat="1">
      <c r="B214" s="207"/>
      <c r="C214" s="208"/>
      <c r="D214" s="192" t="s">
        <v>148</v>
      </c>
      <c r="E214" s="209" t="s">
        <v>40</v>
      </c>
      <c r="F214" s="210" t="s">
        <v>85</v>
      </c>
      <c r="G214" s="208"/>
      <c r="H214" s="211">
        <v>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148</v>
      </c>
      <c r="AU214" s="217" t="s">
        <v>87</v>
      </c>
      <c r="AV214" s="14" t="s">
        <v>87</v>
      </c>
      <c r="AW214" s="14" t="s">
        <v>38</v>
      </c>
      <c r="AX214" s="14" t="s">
        <v>85</v>
      </c>
      <c r="AY214" s="217" t="s">
        <v>140</v>
      </c>
    </row>
    <row r="215" spans="1:65" s="2" customFormat="1" ht="16.5" customHeight="1">
      <c r="A215" s="36"/>
      <c r="B215" s="37"/>
      <c r="C215" s="179" t="s">
        <v>313</v>
      </c>
      <c r="D215" s="179" t="s">
        <v>141</v>
      </c>
      <c r="E215" s="180" t="s">
        <v>639</v>
      </c>
      <c r="F215" s="181" t="s">
        <v>640</v>
      </c>
      <c r="G215" s="182" t="s">
        <v>144</v>
      </c>
      <c r="H215" s="183">
        <v>1</v>
      </c>
      <c r="I215" s="184"/>
      <c r="J215" s="185">
        <f>ROUND(I215*H215,2)</f>
        <v>0</v>
      </c>
      <c r="K215" s="181" t="s">
        <v>40</v>
      </c>
      <c r="L215" s="41"/>
      <c r="M215" s="186" t="s">
        <v>40</v>
      </c>
      <c r="N215" s="187" t="s">
        <v>51</v>
      </c>
      <c r="O215" s="67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0" t="s">
        <v>578</v>
      </c>
      <c r="AT215" s="190" t="s">
        <v>141</v>
      </c>
      <c r="AU215" s="190" t="s">
        <v>87</v>
      </c>
      <c r="AY215" s="19" t="s">
        <v>140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9" t="s">
        <v>145</v>
      </c>
      <c r="BK215" s="191">
        <f>ROUND(I215*H215,2)</f>
        <v>0</v>
      </c>
      <c r="BL215" s="19" t="s">
        <v>578</v>
      </c>
      <c r="BM215" s="190" t="s">
        <v>641</v>
      </c>
    </row>
    <row r="216" spans="1:65" s="2" customFormat="1">
      <c r="A216" s="36"/>
      <c r="B216" s="37"/>
      <c r="C216" s="38"/>
      <c r="D216" s="192" t="s">
        <v>147</v>
      </c>
      <c r="E216" s="38"/>
      <c r="F216" s="193" t="s">
        <v>640</v>
      </c>
      <c r="G216" s="38"/>
      <c r="H216" s="38"/>
      <c r="I216" s="194"/>
      <c r="J216" s="38"/>
      <c r="K216" s="38"/>
      <c r="L216" s="41"/>
      <c r="M216" s="195"/>
      <c r="N216" s="196"/>
      <c r="O216" s="67"/>
      <c r="P216" s="67"/>
      <c r="Q216" s="67"/>
      <c r="R216" s="67"/>
      <c r="S216" s="67"/>
      <c r="T216" s="68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147</v>
      </c>
      <c r="AU216" s="19" t="s">
        <v>87</v>
      </c>
    </row>
    <row r="217" spans="1:65" s="13" customFormat="1">
      <c r="B217" s="197"/>
      <c r="C217" s="198"/>
      <c r="D217" s="192" t="s">
        <v>148</v>
      </c>
      <c r="E217" s="199" t="s">
        <v>40</v>
      </c>
      <c r="F217" s="200" t="s">
        <v>642</v>
      </c>
      <c r="G217" s="198"/>
      <c r="H217" s="199" t="s">
        <v>40</v>
      </c>
      <c r="I217" s="201"/>
      <c r="J217" s="198"/>
      <c r="K217" s="198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148</v>
      </c>
      <c r="AU217" s="206" t="s">
        <v>87</v>
      </c>
      <c r="AV217" s="13" t="s">
        <v>85</v>
      </c>
      <c r="AW217" s="13" t="s">
        <v>38</v>
      </c>
      <c r="AX217" s="13" t="s">
        <v>78</v>
      </c>
      <c r="AY217" s="206" t="s">
        <v>140</v>
      </c>
    </row>
    <row r="218" spans="1:65" s="13" customFormat="1">
      <c r="B218" s="197"/>
      <c r="C218" s="198"/>
      <c r="D218" s="192" t="s">
        <v>148</v>
      </c>
      <c r="E218" s="199" t="s">
        <v>40</v>
      </c>
      <c r="F218" s="200" t="s">
        <v>643</v>
      </c>
      <c r="G218" s="198"/>
      <c r="H218" s="199" t="s">
        <v>40</v>
      </c>
      <c r="I218" s="201"/>
      <c r="J218" s="198"/>
      <c r="K218" s="198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148</v>
      </c>
      <c r="AU218" s="206" t="s">
        <v>87</v>
      </c>
      <c r="AV218" s="13" t="s">
        <v>85</v>
      </c>
      <c r="AW218" s="13" t="s">
        <v>38</v>
      </c>
      <c r="AX218" s="13" t="s">
        <v>78</v>
      </c>
      <c r="AY218" s="206" t="s">
        <v>140</v>
      </c>
    </row>
    <row r="219" spans="1:65" s="13" customFormat="1">
      <c r="B219" s="197"/>
      <c r="C219" s="198"/>
      <c r="D219" s="192" t="s">
        <v>148</v>
      </c>
      <c r="E219" s="199" t="s">
        <v>40</v>
      </c>
      <c r="F219" s="200" t="s">
        <v>644</v>
      </c>
      <c r="G219" s="198"/>
      <c r="H219" s="199" t="s">
        <v>40</v>
      </c>
      <c r="I219" s="201"/>
      <c r="J219" s="198"/>
      <c r="K219" s="198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148</v>
      </c>
      <c r="AU219" s="206" t="s">
        <v>87</v>
      </c>
      <c r="AV219" s="13" t="s">
        <v>85</v>
      </c>
      <c r="AW219" s="13" t="s">
        <v>38</v>
      </c>
      <c r="AX219" s="13" t="s">
        <v>78</v>
      </c>
      <c r="AY219" s="206" t="s">
        <v>140</v>
      </c>
    </row>
    <row r="220" spans="1:65" s="14" customFormat="1">
      <c r="B220" s="207"/>
      <c r="C220" s="208"/>
      <c r="D220" s="192" t="s">
        <v>148</v>
      </c>
      <c r="E220" s="209" t="s">
        <v>40</v>
      </c>
      <c r="F220" s="210" t="s">
        <v>85</v>
      </c>
      <c r="G220" s="208"/>
      <c r="H220" s="211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148</v>
      </c>
      <c r="AU220" s="217" t="s">
        <v>87</v>
      </c>
      <c r="AV220" s="14" t="s">
        <v>87</v>
      </c>
      <c r="AW220" s="14" t="s">
        <v>38</v>
      </c>
      <c r="AX220" s="14" t="s">
        <v>85</v>
      </c>
      <c r="AY220" s="217" t="s">
        <v>140</v>
      </c>
    </row>
    <row r="221" spans="1:65" s="2" customFormat="1" ht="16.5" customHeight="1">
      <c r="A221" s="36"/>
      <c r="B221" s="37"/>
      <c r="C221" s="179" t="s">
        <v>319</v>
      </c>
      <c r="D221" s="179" t="s">
        <v>141</v>
      </c>
      <c r="E221" s="180" t="s">
        <v>645</v>
      </c>
      <c r="F221" s="181" t="s">
        <v>646</v>
      </c>
      <c r="G221" s="182" t="s">
        <v>144</v>
      </c>
      <c r="H221" s="183">
        <v>1</v>
      </c>
      <c r="I221" s="184"/>
      <c r="J221" s="185">
        <f>ROUND(I221*H221,2)</f>
        <v>0</v>
      </c>
      <c r="K221" s="181" t="s">
        <v>40</v>
      </c>
      <c r="L221" s="41"/>
      <c r="M221" s="186" t="s">
        <v>40</v>
      </c>
      <c r="N221" s="187" t="s">
        <v>51</v>
      </c>
      <c r="O221" s="67"/>
      <c r="P221" s="188">
        <f>O221*H221</f>
        <v>0</v>
      </c>
      <c r="Q221" s="188">
        <v>0</v>
      </c>
      <c r="R221" s="188">
        <f>Q221*H221</f>
        <v>0</v>
      </c>
      <c r="S221" s="188">
        <v>0</v>
      </c>
      <c r="T221" s="18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0" t="s">
        <v>578</v>
      </c>
      <c r="AT221" s="190" t="s">
        <v>141</v>
      </c>
      <c r="AU221" s="190" t="s">
        <v>87</v>
      </c>
      <c r="AY221" s="19" t="s">
        <v>140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9" t="s">
        <v>145</v>
      </c>
      <c r="BK221" s="191">
        <f>ROUND(I221*H221,2)</f>
        <v>0</v>
      </c>
      <c r="BL221" s="19" t="s">
        <v>578</v>
      </c>
      <c r="BM221" s="190" t="s">
        <v>647</v>
      </c>
    </row>
    <row r="222" spans="1:65" s="2" customFormat="1">
      <c r="A222" s="36"/>
      <c r="B222" s="37"/>
      <c r="C222" s="38"/>
      <c r="D222" s="192" t="s">
        <v>147</v>
      </c>
      <c r="E222" s="38"/>
      <c r="F222" s="193" t="s">
        <v>646</v>
      </c>
      <c r="G222" s="38"/>
      <c r="H222" s="38"/>
      <c r="I222" s="194"/>
      <c r="J222" s="38"/>
      <c r="K222" s="38"/>
      <c r="L222" s="41"/>
      <c r="M222" s="260"/>
      <c r="N222" s="261"/>
      <c r="O222" s="262"/>
      <c r="P222" s="262"/>
      <c r="Q222" s="262"/>
      <c r="R222" s="262"/>
      <c r="S222" s="262"/>
      <c r="T222" s="26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147</v>
      </c>
      <c r="AU222" s="19" t="s">
        <v>87</v>
      </c>
    </row>
    <row r="223" spans="1:65" s="2" customFormat="1" ht="6.95" customHeight="1">
      <c r="A223" s="36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41"/>
      <c r="M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</sheetData>
  <sheetProtection algorithmName="SHA-512" hashValue="ZQ4ihIU9iOPWxTvBlNAQnNRReFKmEU7sjTk8X0ofWQlyCzRKMAW5oOwQCqL2satRmv/UnV/36CemEwclMF6xLA==" saltValue="aWjpP3DdbpxHLrfWJe7PlsWPoXKsy/5REJ4/G5z4feIqv6LwQUqhWLRuBZ9Ydw0Eo6BwPho+PU4L7/yyTuZ8gQ==" spinCount="100000" sheet="1" objects="1" scenarios="1" formatColumns="0" formatRows="0" autoFilter="0"/>
  <autoFilter ref="C84:K22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s="1" customFormat="1" ht="37.5" customHeight="1"/>
    <row r="2" spans="2:11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7" customFormat="1" ht="45" customHeight="1">
      <c r="B3" s="268"/>
      <c r="C3" s="400" t="s">
        <v>648</v>
      </c>
      <c r="D3" s="400"/>
      <c r="E3" s="400"/>
      <c r="F3" s="400"/>
      <c r="G3" s="400"/>
      <c r="H3" s="400"/>
      <c r="I3" s="400"/>
      <c r="J3" s="400"/>
      <c r="K3" s="269"/>
    </row>
    <row r="4" spans="2:11" s="1" customFormat="1" ht="25.5" customHeight="1">
      <c r="B4" s="270"/>
      <c r="C4" s="401" t="s">
        <v>649</v>
      </c>
      <c r="D4" s="401"/>
      <c r="E4" s="401"/>
      <c r="F4" s="401"/>
      <c r="G4" s="401"/>
      <c r="H4" s="401"/>
      <c r="I4" s="401"/>
      <c r="J4" s="401"/>
      <c r="K4" s="271"/>
    </row>
    <row r="5" spans="2:11" s="1" customFormat="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s="1" customFormat="1" ht="15" customHeight="1">
      <c r="B6" s="270"/>
      <c r="C6" s="399" t="s">
        <v>650</v>
      </c>
      <c r="D6" s="399"/>
      <c r="E6" s="399"/>
      <c r="F6" s="399"/>
      <c r="G6" s="399"/>
      <c r="H6" s="399"/>
      <c r="I6" s="399"/>
      <c r="J6" s="399"/>
      <c r="K6" s="271"/>
    </row>
    <row r="7" spans="2:11" s="1" customFormat="1" ht="15" customHeight="1">
      <c r="B7" s="274"/>
      <c r="C7" s="399" t="s">
        <v>651</v>
      </c>
      <c r="D7" s="399"/>
      <c r="E7" s="399"/>
      <c r="F7" s="399"/>
      <c r="G7" s="399"/>
      <c r="H7" s="399"/>
      <c r="I7" s="399"/>
      <c r="J7" s="399"/>
      <c r="K7" s="271"/>
    </row>
    <row r="8" spans="2:11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s="1" customFormat="1" ht="15" customHeight="1">
      <c r="B9" s="274"/>
      <c r="C9" s="399" t="s">
        <v>652</v>
      </c>
      <c r="D9" s="399"/>
      <c r="E9" s="399"/>
      <c r="F9" s="399"/>
      <c r="G9" s="399"/>
      <c r="H9" s="399"/>
      <c r="I9" s="399"/>
      <c r="J9" s="399"/>
      <c r="K9" s="271"/>
    </row>
    <row r="10" spans="2:11" s="1" customFormat="1" ht="15" customHeight="1">
      <c r="B10" s="274"/>
      <c r="C10" s="273"/>
      <c r="D10" s="399" t="s">
        <v>653</v>
      </c>
      <c r="E10" s="399"/>
      <c r="F10" s="399"/>
      <c r="G10" s="399"/>
      <c r="H10" s="399"/>
      <c r="I10" s="399"/>
      <c r="J10" s="399"/>
      <c r="K10" s="271"/>
    </row>
    <row r="11" spans="2:11" s="1" customFormat="1" ht="15" customHeight="1">
      <c r="B11" s="274"/>
      <c r="C11" s="275"/>
      <c r="D11" s="399" t="s">
        <v>654</v>
      </c>
      <c r="E11" s="399"/>
      <c r="F11" s="399"/>
      <c r="G11" s="399"/>
      <c r="H11" s="399"/>
      <c r="I11" s="399"/>
      <c r="J11" s="399"/>
      <c r="K11" s="271"/>
    </row>
    <row r="12" spans="2:11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pans="2:11" s="1" customFormat="1" ht="15" customHeight="1">
      <c r="B13" s="274"/>
      <c r="C13" s="275"/>
      <c r="D13" s="276" t="s">
        <v>655</v>
      </c>
      <c r="E13" s="273"/>
      <c r="F13" s="273"/>
      <c r="G13" s="273"/>
      <c r="H13" s="273"/>
      <c r="I13" s="273"/>
      <c r="J13" s="273"/>
      <c r="K13" s="271"/>
    </row>
    <row r="14" spans="2:11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pans="2:11" s="1" customFormat="1" ht="15" customHeight="1">
      <c r="B15" s="274"/>
      <c r="C15" s="275"/>
      <c r="D15" s="399" t="s">
        <v>656</v>
      </c>
      <c r="E15" s="399"/>
      <c r="F15" s="399"/>
      <c r="G15" s="399"/>
      <c r="H15" s="399"/>
      <c r="I15" s="399"/>
      <c r="J15" s="399"/>
      <c r="K15" s="271"/>
    </row>
    <row r="16" spans="2:11" s="1" customFormat="1" ht="15" customHeight="1">
      <c r="B16" s="274"/>
      <c r="C16" s="275"/>
      <c r="D16" s="399" t="s">
        <v>657</v>
      </c>
      <c r="E16" s="399"/>
      <c r="F16" s="399"/>
      <c r="G16" s="399"/>
      <c r="H16" s="399"/>
      <c r="I16" s="399"/>
      <c r="J16" s="399"/>
      <c r="K16" s="271"/>
    </row>
    <row r="17" spans="2:11" s="1" customFormat="1" ht="15" customHeight="1">
      <c r="B17" s="274"/>
      <c r="C17" s="275"/>
      <c r="D17" s="399" t="s">
        <v>658</v>
      </c>
      <c r="E17" s="399"/>
      <c r="F17" s="399"/>
      <c r="G17" s="399"/>
      <c r="H17" s="399"/>
      <c r="I17" s="399"/>
      <c r="J17" s="399"/>
      <c r="K17" s="271"/>
    </row>
    <row r="18" spans="2:11" s="1" customFormat="1" ht="15" customHeight="1">
      <c r="B18" s="274"/>
      <c r="C18" s="275"/>
      <c r="D18" s="275"/>
      <c r="E18" s="277" t="s">
        <v>84</v>
      </c>
      <c r="F18" s="399" t="s">
        <v>659</v>
      </c>
      <c r="G18" s="399"/>
      <c r="H18" s="399"/>
      <c r="I18" s="399"/>
      <c r="J18" s="399"/>
      <c r="K18" s="271"/>
    </row>
    <row r="19" spans="2:11" s="1" customFormat="1" ht="15" customHeight="1">
      <c r="B19" s="274"/>
      <c r="C19" s="275"/>
      <c r="D19" s="275"/>
      <c r="E19" s="277" t="s">
        <v>660</v>
      </c>
      <c r="F19" s="399" t="s">
        <v>661</v>
      </c>
      <c r="G19" s="399"/>
      <c r="H19" s="399"/>
      <c r="I19" s="399"/>
      <c r="J19" s="399"/>
      <c r="K19" s="271"/>
    </row>
    <row r="20" spans="2:11" s="1" customFormat="1" ht="15" customHeight="1">
      <c r="B20" s="274"/>
      <c r="C20" s="275"/>
      <c r="D20" s="275"/>
      <c r="E20" s="277" t="s">
        <v>662</v>
      </c>
      <c r="F20" s="399" t="s">
        <v>663</v>
      </c>
      <c r="G20" s="399"/>
      <c r="H20" s="399"/>
      <c r="I20" s="399"/>
      <c r="J20" s="399"/>
      <c r="K20" s="271"/>
    </row>
    <row r="21" spans="2:11" s="1" customFormat="1" ht="15" customHeight="1">
      <c r="B21" s="274"/>
      <c r="C21" s="275"/>
      <c r="D21" s="275"/>
      <c r="E21" s="277" t="s">
        <v>105</v>
      </c>
      <c r="F21" s="399" t="s">
        <v>106</v>
      </c>
      <c r="G21" s="399"/>
      <c r="H21" s="399"/>
      <c r="I21" s="399"/>
      <c r="J21" s="399"/>
      <c r="K21" s="271"/>
    </row>
    <row r="22" spans="2:11" s="1" customFormat="1" ht="15" customHeight="1">
      <c r="B22" s="274"/>
      <c r="C22" s="275"/>
      <c r="D22" s="275"/>
      <c r="E22" s="277" t="s">
        <v>514</v>
      </c>
      <c r="F22" s="399" t="s">
        <v>664</v>
      </c>
      <c r="G22" s="399"/>
      <c r="H22" s="399"/>
      <c r="I22" s="399"/>
      <c r="J22" s="399"/>
      <c r="K22" s="271"/>
    </row>
    <row r="23" spans="2:11" s="1" customFormat="1" ht="15" customHeight="1">
      <c r="B23" s="274"/>
      <c r="C23" s="275"/>
      <c r="D23" s="275"/>
      <c r="E23" s="277" t="s">
        <v>91</v>
      </c>
      <c r="F23" s="399" t="s">
        <v>665</v>
      </c>
      <c r="G23" s="399"/>
      <c r="H23" s="399"/>
      <c r="I23" s="399"/>
      <c r="J23" s="399"/>
      <c r="K23" s="271"/>
    </row>
    <row r="24" spans="2:11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pans="2:11" s="1" customFormat="1" ht="15" customHeight="1">
      <c r="B25" s="274"/>
      <c r="C25" s="399" t="s">
        <v>666</v>
      </c>
      <c r="D25" s="399"/>
      <c r="E25" s="399"/>
      <c r="F25" s="399"/>
      <c r="G25" s="399"/>
      <c r="H25" s="399"/>
      <c r="I25" s="399"/>
      <c r="J25" s="399"/>
      <c r="K25" s="271"/>
    </row>
    <row r="26" spans="2:11" s="1" customFormat="1" ht="15" customHeight="1">
      <c r="B26" s="274"/>
      <c r="C26" s="399" t="s">
        <v>667</v>
      </c>
      <c r="D26" s="399"/>
      <c r="E26" s="399"/>
      <c r="F26" s="399"/>
      <c r="G26" s="399"/>
      <c r="H26" s="399"/>
      <c r="I26" s="399"/>
      <c r="J26" s="399"/>
      <c r="K26" s="271"/>
    </row>
    <row r="27" spans="2:11" s="1" customFormat="1" ht="15" customHeight="1">
      <c r="B27" s="274"/>
      <c r="C27" s="273"/>
      <c r="D27" s="399" t="s">
        <v>668</v>
      </c>
      <c r="E27" s="399"/>
      <c r="F27" s="399"/>
      <c r="G27" s="399"/>
      <c r="H27" s="399"/>
      <c r="I27" s="399"/>
      <c r="J27" s="399"/>
      <c r="K27" s="271"/>
    </row>
    <row r="28" spans="2:11" s="1" customFormat="1" ht="15" customHeight="1">
      <c r="B28" s="274"/>
      <c r="C28" s="275"/>
      <c r="D28" s="399" t="s">
        <v>669</v>
      </c>
      <c r="E28" s="399"/>
      <c r="F28" s="399"/>
      <c r="G28" s="399"/>
      <c r="H28" s="399"/>
      <c r="I28" s="399"/>
      <c r="J28" s="399"/>
      <c r="K28" s="271"/>
    </row>
    <row r="29" spans="2:11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pans="2:11" s="1" customFormat="1" ht="15" customHeight="1">
      <c r="B30" s="274"/>
      <c r="C30" s="275"/>
      <c r="D30" s="399" t="s">
        <v>670</v>
      </c>
      <c r="E30" s="399"/>
      <c r="F30" s="399"/>
      <c r="G30" s="399"/>
      <c r="H30" s="399"/>
      <c r="I30" s="399"/>
      <c r="J30" s="399"/>
      <c r="K30" s="271"/>
    </row>
    <row r="31" spans="2:11" s="1" customFormat="1" ht="15" customHeight="1">
      <c r="B31" s="274"/>
      <c r="C31" s="275"/>
      <c r="D31" s="399" t="s">
        <v>671</v>
      </c>
      <c r="E31" s="399"/>
      <c r="F31" s="399"/>
      <c r="G31" s="399"/>
      <c r="H31" s="399"/>
      <c r="I31" s="399"/>
      <c r="J31" s="399"/>
      <c r="K31" s="271"/>
    </row>
    <row r="32" spans="2:11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pans="2:11" s="1" customFormat="1" ht="15" customHeight="1">
      <c r="B33" s="274"/>
      <c r="C33" s="275"/>
      <c r="D33" s="399" t="s">
        <v>672</v>
      </c>
      <c r="E33" s="399"/>
      <c r="F33" s="399"/>
      <c r="G33" s="399"/>
      <c r="H33" s="399"/>
      <c r="I33" s="399"/>
      <c r="J33" s="399"/>
      <c r="K33" s="271"/>
    </row>
    <row r="34" spans="2:11" s="1" customFormat="1" ht="15" customHeight="1">
      <c r="B34" s="274"/>
      <c r="C34" s="275"/>
      <c r="D34" s="399" t="s">
        <v>673</v>
      </c>
      <c r="E34" s="399"/>
      <c r="F34" s="399"/>
      <c r="G34" s="399"/>
      <c r="H34" s="399"/>
      <c r="I34" s="399"/>
      <c r="J34" s="399"/>
      <c r="K34" s="271"/>
    </row>
    <row r="35" spans="2:11" s="1" customFormat="1" ht="15" customHeight="1">
      <c r="B35" s="274"/>
      <c r="C35" s="275"/>
      <c r="D35" s="399" t="s">
        <v>674</v>
      </c>
      <c r="E35" s="399"/>
      <c r="F35" s="399"/>
      <c r="G35" s="399"/>
      <c r="H35" s="399"/>
      <c r="I35" s="399"/>
      <c r="J35" s="399"/>
      <c r="K35" s="271"/>
    </row>
    <row r="36" spans="2:11" s="1" customFormat="1" ht="15" customHeight="1">
      <c r="B36" s="274"/>
      <c r="C36" s="275"/>
      <c r="D36" s="273"/>
      <c r="E36" s="276" t="s">
        <v>126</v>
      </c>
      <c r="F36" s="273"/>
      <c r="G36" s="399" t="s">
        <v>675</v>
      </c>
      <c r="H36" s="399"/>
      <c r="I36" s="399"/>
      <c r="J36" s="399"/>
      <c r="K36" s="271"/>
    </row>
    <row r="37" spans="2:11" s="1" customFormat="1" ht="30.75" customHeight="1">
      <c r="B37" s="274"/>
      <c r="C37" s="275"/>
      <c r="D37" s="273"/>
      <c r="E37" s="276" t="s">
        <v>676</v>
      </c>
      <c r="F37" s="273"/>
      <c r="G37" s="399" t="s">
        <v>677</v>
      </c>
      <c r="H37" s="399"/>
      <c r="I37" s="399"/>
      <c r="J37" s="399"/>
      <c r="K37" s="271"/>
    </row>
    <row r="38" spans="2:11" s="1" customFormat="1" ht="15" customHeight="1">
      <c r="B38" s="274"/>
      <c r="C38" s="275"/>
      <c r="D38" s="273"/>
      <c r="E38" s="276" t="s">
        <v>59</v>
      </c>
      <c r="F38" s="273"/>
      <c r="G38" s="399" t="s">
        <v>678</v>
      </c>
      <c r="H38" s="399"/>
      <c r="I38" s="399"/>
      <c r="J38" s="399"/>
      <c r="K38" s="271"/>
    </row>
    <row r="39" spans="2:11" s="1" customFormat="1" ht="15" customHeight="1">
      <c r="B39" s="274"/>
      <c r="C39" s="275"/>
      <c r="D39" s="273"/>
      <c r="E39" s="276" t="s">
        <v>60</v>
      </c>
      <c r="F39" s="273"/>
      <c r="G39" s="399" t="s">
        <v>679</v>
      </c>
      <c r="H39" s="399"/>
      <c r="I39" s="399"/>
      <c r="J39" s="399"/>
      <c r="K39" s="271"/>
    </row>
    <row r="40" spans="2:11" s="1" customFormat="1" ht="15" customHeight="1">
      <c r="B40" s="274"/>
      <c r="C40" s="275"/>
      <c r="D40" s="273"/>
      <c r="E40" s="276" t="s">
        <v>127</v>
      </c>
      <c r="F40" s="273"/>
      <c r="G40" s="399" t="s">
        <v>680</v>
      </c>
      <c r="H40" s="399"/>
      <c r="I40" s="399"/>
      <c r="J40" s="399"/>
      <c r="K40" s="271"/>
    </row>
    <row r="41" spans="2:11" s="1" customFormat="1" ht="15" customHeight="1">
      <c r="B41" s="274"/>
      <c r="C41" s="275"/>
      <c r="D41" s="273"/>
      <c r="E41" s="276" t="s">
        <v>128</v>
      </c>
      <c r="F41" s="273"/>
      <c r="G41" s="399" t="s">
        <v>681</v>
      </c>
      <c r="H41" s="399"/>
      <c r="I41" s="399"/>
      <c r="J41" s="399"/>
      <c r="K41" s="271"/>
    </row>
    <row r="42" spans="2:11" s="1" customFormat="1" ht="15" customHeight="1">
      <c r="B42" s="274"/>
      <c r="C42" s="275"/>
      <c r="D42" s="273"/>
      <c r="E42" s="276" t="s">
        <v>682</v>
      </c>
      <c r="F42" s="273"/>
      <c r="G42" s="399" t="s">
        <v>683</v>
      </c>
      <c r="H42" s="399"/>
      <c r="I42" s="399"/>
      <c r="J42" s="399"/>
      <c r="K42" s="271"/>
    </row>
    <row r="43" spans="2:11" s="1" customFormat="1" ht="15" customHeight="1">
      <c r="B43" s="274"/>
      <c r="C43" s="275"/>
      <c r="D43" s="273"/>
      <c r="E43" s="276"/>
      <c r="F43" s="273"/>
      <c r="G43" s="399" t="s">
        <v>684</v>
      </c>
      <c r="H43" s="399"/>
      <c r="I43" s="399"/>
      <c r="J43" s="399"/>
      <c r="K43" s="271"/>
    </row>
    <row r="44" spans="2:11" s="1" customFormat="1" ht="15" customHeight="1">
      <c r="B44" s="274"/>
      <c r="C44" s="275"/>
      <c r="D44" s="273"/>
      <c r="E44" s="276" t="s">
        <v>685</v>
      </c>
      <c r="F44" s="273"/>
      <c r="G44" s="399" t="s">
        <v>686</v>
      </c>
      <c r="H44" s="399"/>
      <c r="I44" s="399"/>
      <c r="J44" s="399"/>
      <c r="K44" s="271"/>
    </row>
    <row r="45" spans="2:11" s="1" customFormat="1" ht="15" customHeight="1">
      <c r="B45" s="274"/>
      <c r="C45" s="275"/>
      <c r="D45" s="273"/>
      <c r="E45" s="276" t="s">
        <v>130</v>
      </c>
      <c r="F45" s="273"/>
      <c r="G45" s="399" t="s">
        <v>687</v>
      </c>
      <c r="H45" s="399"/>
      <c r="I45" s="399"/>
      <c r="J45" s="399"/>
      <c r="K45" s="271"/>
    </row>
    <row r="46" spans="2:11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pans="2:11" s="1" customFormat="1" ht="15" customHeight="1">
      <c r="B47" s="274"/>
      <c r="C47" s="275"/>
      <c r="D47" s="399" t="s">
        <v>688</v>
      </c>
      <c r="E47" s="399"/>
      <c r="F47" s="399"/>
      <c r="G47" s="399"/>
      <c r="H47" s="399"/>
      <c r="I47" s="399"/>
      <c r="J47" s="399"/>
      <c r="K47" s="271"/>
    </row>
    <row r="48" spans="2:11" s="1" customFormat="1" ht="15" customHeight="1">
      <c r="B48" s="274"/>
      <c r="C48" s="275"/>
      <c r="D48" s="275"/>
      <c r="E48" s="399" t="s">
        <v>689</v>
      </c>
      <c r="F48" s="399"/>
      <c r="G48" s="399"/>
      <c r="H48" s="399"/>
      <c r="I48" s="399"/>
      <c r="J48" s="399"/>
      <c r="K48" s="271"/>
    </row>
    <row r="49" spans="2:11" s="1" customFormat="1" ht="15" customHeight="1">
      <c r="B49" s="274"/>
      <c r="C49" s="275"/>
      <c r="D49" s="275"/>
      <c r="E49" s="399" t="s">
        <v>690</v>
      </c>
      <c r="F49" s="399"/>
      <c r="G49" s="399"/>
      <c r="H49" s="399"/>
      <c r="I49" s="399"/>
      <c r="J49" s="399"/>
      <c r="K49" s="271"/>
    </row>
    <row r="50" spans="2:11" s="1" customFormat="1" ht="15" customHeight="1">
      <c r="B50" s="274"/>
      <c r="C50" s="275"/>
      <c r="D50" s="275"/>
      <c r="E50" s="399" t="s">
        <v>691</v>
      </c>
      <c r="F50" s="399"/>
      <c r="G50" s="399"/>
      <c r="H50" s="399"/>
      <c r="I50" s="399"/>
      <c r="J50" s="399"/>
      <c r="K50" s="271"/>
    </row>
    <row r="51" spans="2:11" s="1" customFormat="1" ht="15" customHeight="1">
      <c r="B51" s="274"/>
      <c r="C51" s="275"/>
      <c r="D51" s="399" t="s">
        <v>692</v>
      </c>
      <c r="E51" s="399"/>
      <c r="F51" s="399"/>
      <c r="G51" s="399"/>
      <c r="H51" s="399"/>
      <c r="I51" s="399"/>
      <c r="J51" s="399"/>
      <c r="K51" s="271"/>
    </row>
    <row r="52" spans="2:11" s="1" customFormat="1" ht="25.5" customHeight="1">
      <c r="B52" s="270"/>
      <c r="C52" s="401" t="s">
        <v>693</v>
      </c>
      <c r="D52" s="401"/>
      <c r="E52" s="401"/>
      <c r="F52" s="401"/>
      <c r="G52" s="401"/>
      <c r="H52" s="401"/>
      <c r="I52" s="401"/>
      <c r="J52" s="401"/>
      <c r="K52" s="271"/>
    </row>
    <row r="53" spans="2:11" s="1" customFormat="1" ht="5.25" customHeight="1">
      <c r="B53" s="270"/>
      <c r="C53" s="272"/>
      <c r="D53" s="272"/>
      <c r="E53" s="272"/>
      <c r="F53" s="272"/>
      <c r="G53" s="272"/>
      <c r="H53" s="272"/>
      <c r="I53" s="272"/>
      <c r="J53" s="272"/>
      <c r="K53" s="271"/>
    </row>
    <row r="54" spans="2:11" s="1" customFormat="1" ht="15" customHeight="1">
      <c r="B54" s="270"/>
      <c r="C54" s="399" t="s">
        <v>694</v>
      </c>
      <c r="D54" s="399"/>
      <c r="E54" s="399"/>
      <c r="F54" s="399"/>
      <c r="G54" s="399"/>
      <c r="H54" s="399"/>
      <c r="I54" s="399"/>
      <c r="J54" s="399"/>
      <c r="K54" s="271"/>
    </row>
    <row r="55" spans="2:11" s="1" customFormat="1" ht="15" customHeight="1">
      <c r="B55" s="270"/>
      <c r="C55" s="399" t="s">
        <v>695</v>
      </c>
      <c r="D55" s="399"/>
      <c r="E55" s="399"/>
      <c r="F55" s="399"/>
      <c r="G55" s="399"/>
      <c r="H55" s="399"/>
      <c r="I55" s="399"/>
      <c r="J55" s="399"/>
      <c r="K55" s="271"/>
    </row>
    <row r="56" spans="2:11" s="1" customFormat="1" ht="12.75" customHeight="1">
      <c r="B56" s="270"/>
      <c r="C56" s="273"/>
      <c r="D56" s="273"/>
      <c r="E56" s="273"/>
      <c r="F56" s="273"/>
      <c r="G56" s="273"/>
      <c r="H56" s="273"/>
      <c r="I56" s="273"/>
      <c r="J56" s="273"/>
      <c r="K56" s="271"/>
    </row>
    <row r="57" spans="2:11" s="1" customFormat="1" ht="15" customHeight="1">
      <c r="B57" s="270"/>
      <c r="C57" s="399" t="s">
        <v>696</v>
      </c>
      <c r="D57" s="399"/>
      <c r="E57" s="399"/>
      <c r="F57" s="399"/>
      <c r="G57" s="399"/>
      <c r="H57" s="399"/>
      <c r="I57" s="399"/>
      <c r="J57" s="399"/>
      <c r="K57" s="271"/>
    </row>
    <row r="58" spans="2:11" s="1" customFormat="1" ht="15" customHeight="1">
      <c r="B58" s="270"/>
      <c r="C58" s="275"/>
      <c r="D58" s="399" t="s">
        <v>697</v>
      </c>
      <c r="E58" s="399"/>
      <c r="F58" s="399"/>
      <c r="G58" s="399"/>
      <c r="H58" s="399"/>
      <c r="I58" s="399"/>
      <c r="J58" s="399"/>
      <c r="K58" s="271"/>
    </row>
    <row r="59" spans="2:11" s="1" customFormat="1" ht="15" customHeight="1">
      <c r="B59" s="270"/>
      <c r="C59" s="275"/>
      <c r="D59" s="399" t="s">
        <v>698</v>
      </c>
      <c r="E59" s="399"/>
      <c r="F59" s="399"/>
      <c r="G59" s="399"/>
      <c r="H59" s="399"/>
      <c r="I59" s="399"/>
      <c r="J59" s="399"/>
      <c r="K59" s="271"/>
    </row>
    <row r="60" spans="2:11" s="1" customFormat="1" ht="15" customHeight="1">
      <c r="B60" s="270"/>
      <c r="C60" s="275"/>
      <c r="D60" s="399" t="s">
        <v>699</v>
      </c>
      <c r="E60" s="399"/>
      <c r="F60" s="399"/>
      <c r="G60" s="399"/>
      <c r="H60" s="399"/>
      <c r="I60" s="399"/>
      <c r="J60" s="399"/>
      <c r="K60" s="271"/>
    </row>
    <row r="61" spans="2:11" s="1" customFormat="1" ht="15" customHeight="1">
      <c r="B61" s="270"/>
      <c r="C61" s="275"/>
      <c r="D61" s="399" t="s">
        <v>700</v>
      </c>
      <c r="E61" s="399"/>
      <c r="F61" s="399"/>
      <c r="G61" s="399"/>
      <c r="H61" s="399"/>
      <c r="I61" s="399"/>
      <c r="J61" s="399"/>
      <c r="K61" s="271"/>
    </row>
    <row r="62" spans="2:11" s="1" customFormat="1" ht="15" customHeight="1">
      <c r="B62" s="270"/>
      <c r="C62" s="275"/>
      <c r="D62" s="403" t="s">
        <v>701</v>
      </c>
      <c r="E62" s="403"/>
      <c r="F62" s="403"/>
      <c r="G62" s="403"/>
      <c r="H62" s="403"/>
      <c r="I62" s="403"/>
      <c r="J62" s="403"/>
      <c r="K62" s="271"/>
    </row>
    <row r="63" spans="2:11" s="1" customFormat="1" ht="15" customHeight="1">
      <c r="B63" s="270"/>
      <c r="C63" s="275"/>
      <c r="D63" s="399" t="s">
        <v>702</v>
      </c>
      <c r="E63" s="399"/>
      <c r="F63" s="399"/>
      <c r="G63" s="399"/>
      <c r="H63" s="399"/>
      <c r="I63" s="399"/>
      <c r="J63" s="399"/>
      <c r="K63" s="271"/>
    </row>
    <row r="64" spans="2:11" s="1" customFormat="1" ht="12.75" customHeight="1">
      <c r="B64" s="270"/>
      <c r="C64" s="275"/>
      <c r="D64" s="275"/>
      <c r="E64" s="278"/>
      <c r="F64" s="275"/>
      <c r="G64" s="275"/>
      <c r="H64" s="275"/>
      <c r="I64" s="275"/>
      <c r="J64" s="275"/>
      <c r="K64" s="271"/>
    </row>
    <row r="65" spans="2:11" s="1" customFormat="1" ht="15" customHeight="1">
      <c r="B65" s="270"/>
      <c r="C65" s="275"/>
      <c r="D65" s="399" t="s">
        <v>703</v>
      </c>
      <c r="E65" s="399"/>
      <c r="F65" s="399"/>
      <c r="G65" s="399"/>
      <c r="H65" s="399"/>
      <c r="I65" s="399"/>
      <c r="J65" s="399"/>
      <c r="K65" s="271"/>
    </row>
    <row r="66" spans="2:11" s="1" customFormat="1" ht="15" customHeight="1">
      <c r="B66" s="270"/>
      <c r="C66" s="275"/>
      <c r="D66" s="403" t="s">
        <v>704</v>
      </c>
      <c r="E66" s="403"/>
      <c r="F66" s="403"/>
      <c r="G66" s="403"/>
      <c r="H66" s="403"/>
      <c r="I66" s="403"/>
      <c r="J66" s="403"/>
      <c r="K66" s="271"/>
    </row>
    <row r="67" spans="2:11" s="1" customFormat="1" ht="15" customHeight="1">
      <c r="B67" s="270"/>
      <c r="C67" s="275"/>
      <c r="D67" s="399" t="s">
        <v>705</v>
      </c>
      <c r="E67" s="399"/>
      <c r="F67" s="399"/>
      <c r="G67" s="399"/>
      <c r="H67" s="399"/>
      <c r="I67" s="399"/>
      <c r="J67" s="399"/>
      <c r="K67" s="271"/>
    </row>
    <row r="68" spans="2:11" s="1" customFormat="1" ht="15" customHeight="1">
      <c r="B68" s="270"/>
      <c r="C68" s="275"/>
      <c r="D68" s="399" t="s">
        <v>706</v>
      </c>
      <c r="E68" s="399"/>
      <c r="F68" s="399"/>
      <c r="G68" s="399"/>
      <c r="H68" s="399"/>
      <c r="I68" s="399"/>
      <c r="J68" s="399"/>
      <c r="K68" s="271"/>
    </row>
    <row r="69" spans="2:11" s="1" customFormat="1" ht="15" customHeight="1">
      <c r="B69" s="270"/>
      <c r="C69" s="275"/>
      <c r="D69" s="399" t="s">
        <v>707</v>
      </c>
      <c r="E69" s="399"/>
      <c r="F69" s="399"/>
      <c r="G69" s="399"/>
      <c r="H69" s="399"/>
      <c r="I69" s="399"/>
      <c r="J69" s="399"/>
      <c r="K69" s="271"/>
    </row>
    <row r="70" spans="2:11" s="1" customFormat="1" ht="15" customHeight="1">
      <c r="B70" s="270"/>
      <c r="C70" s="275"/>
      <c r="D70" s="399" t="s">
        <v>708</v>
      </c>
      <c r="E70" s="399"/>
      <c r="F70" s="399"/>
      <c r="G70" s="399"/>
      <c r="H70" s="399"/>
      <c r="I70" s="399"/>
      <c r="J70" s="399"/>
      <c r="K70" s="271"/>
    </row>
    <row r="71" spans="2:1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pans="2:11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2:11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pans="2:11" s="1" customFormat="1" ht="45" customHeight="1">
      <c r="B75" s="287"/>
      <c r="C75" s="402" t="s">
        <v>709</v>
      </c>
      <c r="D75" s="402"/>
      <c r="E75" s="402"/>
      <c r="F75" s="402"/>
      <c r="G75" s="402"/>
      <c r="H75" s="402"/>
      <c r="I75" s="402"/>
      <c r="J75" s="402"/>
      <c r="K75" s="288"/>
    </row>
    <row r="76" spans="2:11" s="1" customFormat="1" ht="17.25" customHeight="1">
      <c r="B76" s="287"/>
      <c r="C76" s="289" t="s">
        <v>710</v>
      </c>
      <c r="D76" s="289"/>
      <c r="E76" s="289"/>
      <c r="F76" s="289" t="s">
        <v>711</v>
      </c>
      <c r="G76" s="290"/>
      <c r="H76" s="289" t="s">
        <v>60</v>
      </c>
      <c r="I76" s="289" t="s">
        <v>63</v>
      </c>
      <c r="J76" s="289" t="s">
        <v>712</v>
      </c>
      <c r="K76" s="288"/>
    </row>
    <row r="77" spans="2:11" s="1" customFormat="1" ht="17.25" customHeight="1">
      <c r="B77" s="287"/>
      <c r="C77" s="291" t="s">
        <v>713</v>
      </c>
      <c r="D77" s="291"/>
      <c r="E77" s="291"/>
      <c r="F77" s="292" t="s">
        <v>714</v>
      </c>
      <c r="G77" s="293"/>
      <c r="H77" s="291"/>
      <c r="I77" s="291"/>
      <c r="J77" s="291" t="s">
        <v>715</v>
      </c>
      <c r="K77" s="288"/>
    </row>
    <row r="78" spans="2:11" s="1" customFormat="1" ht="5.25" customHeight="1">
      <c r="B78" s="287"/>
      <c r="C78" s="294"/>
      <c r="D78" s="294"/>
      <c r="E78" s="294"/>
      <c r="F78" s="294"/>
      <c r="G78" s="295"/>
      <c r="H78" s="294"/>
      <c r="I78" s="294"/>
      <c r="J78" s="294"/>
      <c r="K78" s="288"/>
    </row>
    <row r="79" spans="2:11" s="1" customFormat="1" ht="15" customHeight="1">
      <c r="B79" s="287"/>
      <c r="C79" s="276" t="s">
        <v>59</v>
      </c>
      <c r="D79" s="296"/>
      <c r="E79" s="296"/>
      <c r="F79" s="297" t="s">
        <v>716</v>
      </c>
      <c r="G79" s="298"/>
      <c r="H79" s="276" t="s">
        <v>717</v>
      </c>
      <c r="I79" s="276" t="s">
        <v>718</v>
      </c>
      <c r="J79" s="276">
        <v>20</v>
      </c>
      <c r="K79" s="288"/>
    </row>
    <row r="80" spans="2:11" s="1" customFormat="1" ht="15" customHeight="1">
      <c r="B80" s="287"/>
      <c r="C80" s="276" t="s">
        <v>719</v>
      </c>
      <c r="D80" s="276"/>
      <c r="E80" s="276"/>
      <c r="F80" s="297" t="s">
        <v>716</v>
      </c>
      <c r="G80" s="298"/>
      <c r="H80" s="276" t="s">
        <v>720</v>
      </c>
      <c r="I80" s="276" t="s">
        <v>718</v>
      </c>
      <c r="J80" s="276">
        <v>120</v>
      </c>
      <c r="K80" s="288"/>
    </row>
    <row r="81" spans="2:11" s="1" customFormat="1" ht="15" customHeight="1">
      <c r="B81" s="299"/>
      <c r="C81" s="276" t="s">
        <v>721</v>
      </c>
      <c r="D81" s="276"/>
      <c r="E81" s="276"/>
      <c r="F81" s="297" t="s">
        <v>722</v>
      </c>
      <c r="G81" s="298"/>
      <c r="H81" s="276" t="s">
        <v>723</v>
      </c>
      <c r="I81" s="276" t="s">
        <v>718</v>
      </c>
      <c r="J81" s="276">
        <v>50</v>
      </c>
      <c r="K81" s="288"/>
    </row>
    <row r="82" spans="2:11" s="1" customFormat="1" ht="15" customHeight="1">
      <c r="B82" s="299"/>
      <c r="C82" s="276" t="s">
        <v>724</v>
      </c>
      <c r="D82" s="276"/>
      <c r="E82" s="276"/>
      <c r="F82" s="297" t="s">
        <v>716</v>
      </c>
      <c r="G82" s="298"/>
      <c r="H82" s="276" t="s">
        <v>725</v>
      </c>
      <c r="I82" s="276" t="s">
        <v>726</v>
      </c>
      <c r="J82" s="276"/>
      <c r="K82" s="288"/>
    </row>
    <row r="83" spans="2:11" s="1" customFormat="1" ht="15" customHeight="1">
      <c r="B83" s="299"/>
      <c r="C83" s="300" t="s">
        <v>727</v>
      </c>
      <c r="D83" s="300"/>
      <c r="E83" s="300"/>
      <c r="F83" s="301" t="s">
        <v>722</v>
      </c>
      <c r="G83" s="300"/>
      <c r="H83" s="300" t="s">
        <v>728</v>
      </c>
      <c r="I83" s="300" t="s">
        <v>718</v>
      </c>
      <c r="J83" s="300">
        <v>15</v>
      </c>
      <c r="K83" s="288"/>
    </row>
    <row r="84" spans="2:11" s="1" customFormat="1" ht="15" customHeight="1">
      <c r="B84" s="299"/>
      <c r="C84" s="300" t="s">
        <v>729</v>
      </c>
      <c r="D84" s="300"/>
      <c r="E84" s="300"/>
      <c r="F84" s="301" t="s">
        <v>722</v>
      </c>
      <c r="G84" s="300"/>
      <c r="H84" s="300" t="s">
        <v>730</v>
      </c>
      <c r="I84" s="300" t="s">
        <v>718</v>
      </c>
      <c r="J84" s="300">
        <v>15</v>
      </c>
      <c r="K84" s="288"/>
    </row>
    <row r="85" spans="2:11" s="1" customFormat="1" ht="15" customHeight="1">
      <c r="B85" s="299"/>
      <c r="C85" s="300" t="s">
        <v>731</v>
      </c>
      <c r="D85" s="300"/>
      <c r="E85" s="300"/>
      <c r="F85" s="301" t="s">
        <v>722</v>
      </c>
      <c r="G85" s="300"/>
      <c r="H85" s="300" t="s">
        <v>732</v>
      </c>
      <c r="I85" s="300" t="s">
        <v>718</v>
      </c>
      <c r="J85" s="300">
        <v>20</v>
      </c>
      <c r="K85" s="288"/>
    </row>
    <row r="86" spans="2:11" s="1" customFormat="1" ht="15" customHeight="1">
      <c r="B86" s="299"/>
      <c r="C86" s="300" t="s">
        <v>733</v>
      </c>
      <c r="D86" s="300"/>
      <c r="E86" s="300"/>
      <c r="F86" s="301" t="s">
        <v>722</v>
      </c>
      <c r="G86" s="300"/>
      <c r="H86" s="300" t="s">
        <v>734</v>
      </c>
      <c r="I86" s="300" t="s">
        <v>718</v>
      </c>
      <c r="J86" s="300">
        <v>20</v>
      </c>
      <c r="K86" s="288"/>
    </row>
    <row r="87" spans="2:11" s="1" customFormat="1" ht="15" customHeight="1">
      <c r="B87" s="299"/>
      <c r="C87" s="276" t="s">
        <v>735</v>
      </c>
      <c r="D87" s="276"/>
      <c r="E87" s="276"/>
      <c r="F87" s="297" t="s">
        <v>722</v>
      </c>
      <c r="G87" s="298"/>
      <c r="H87" s="276" t="s">
        <v>736</v>
      </c>
      <c r="I87" s="276" t="s">
        <v>718</v>
      </c>
      <c r="J87" s="276">
        <v>50</v>
      </c>
      <c r="K87" s="288"/>
    </row>
    <row r="88" spans="2:11" s="1" customFormat="1" ht="15" customHeight="1">
      <c r="B88" s="299"/>
      <c r="C88" s="276" t="s">
        <v>737</v>
      </c>
      <c r="D88" s="276"/>
      <c r="E88" s="276"/>
      <c r="F88" s="297" t="s">
        <v>722</v>
      </c>
      <c r="G88" s="298"/>
      <c r="H88" s="276" t="s">
        <v>738</v>
      </c>
      <c r="I88" s="276" t="s">
        <v>718</v>
      </c>
      <c r="J88" s="276">
        <v>20</v>
      </c>
      <c r="K88" s="288"/>
    </row>
    <row r="89" spans="2:11" s="1" customFormat="1" ht="15" customHeight="1">
      <c r="B89" s="299"/>
      <c r="C89" s="276" t="s">
        <v>739</v>
      </c>
      <c r="D89" s="276"/>
      <c r="E89" s="276"/>
      <c r="F89" s="297" t="s">
        <v>722</v>
      </c>
      <c r="G89" s="298"/>
      <c r="H89" s="276" t="s">
        <v>740</v>
      </c>
      <c r="I89" s="276" t="s">
        <v>718</v>
      </c>
      <c r="J89" s="276">
        <v>20</v>
      </c>
      <c r="K89" s="288"/>
    </row>
    <row r="90" spans="2:11" s="1" customFormat="1" ht="15" customHeight="1">
      <c r="B90" s="299"/>
      <c r="C90" s="276" t="s">
        <v>741</v>
      </c>
      <c r="D90" s="276"/>
      <c r="E90" s="276"/>
      <c r="F90" s="297" t="s">
        <v>722</v>
      </c>
      <c r="G90" s="298"/>
      <c r="H90" s="276" t="s">
        <v>742</v>
      </c>
      <c r="I90" s="276" t="s">
        <v>718</v>
      </c>
      <c r="J90" s="276">
        <v>50</v>
      </c>
      <c r="K90" s="288"/>
    </row>
    <row r="91" spans="2:11" s="1" customFormat="1" ht="15" customHeight="1">
      <c r="B91" s="299"/>
      <c r="C91" s="276" t="s">
        <v>743</v>
      </c>
      <c r="D91" s="276"/>
      <c r="E91" s="276"/>
      <c r="F91" s="297" t="s">
        <v>722</v>
      </c>
      <c r="G91" s="298"/>
      <c r="H91" s="276" t="s">
        <v>743</v>
      </c>
      <c r="I91" s="276" t="s">
        <v>718</v>
      </c>
      <c r="J91" s="276">
        <v>50</v>
      </c>
      <c r="K91" s="288"/>
    </row>
    <row r="92" spans="2:11" s="1" customFormat="1" ht="15" customHeight="1">
      <c r="B92" s="299"/>
      <c r="C92" s="276" t="s">
        <v>744</v>
      </c>
      <c r="D92" s="276"/>
      <c r="E92" s="276"/>
      <c r="F92" s="297" t="s">
        <v>722</v>
      </c>
      <c r="G92" s="298"/>
      <c r="H92" s="276" t="s">
        <v>745</v>
      </c>
      <c r="I92" s="276" t="s">
        <v>718</v>
      </c>
      <c r="J92" s="276">
        <v>255</v>
      </c>
      <c r="K92" s="288"/>
    </row>
    <row r="93" spans="2:11" s="1" customFormat="1" ht="15" customHeight="1">
      <c r="B93" s="299"/>
      <c r="C93" s="276" t="s">
        <v>746</v>
      </c>
      <c r="D93" s="276"/>
      <c r="E93" s="276"/>
      <c r="F93" s="297" t="s">
        <v>716</v>
      </c>
      <c r="G93" s="298"/>
      <c r="H93" s="276" t="s">
        <v>747</v>
      </c>
      <c r="I93" s="276" t="s">
        <v>748</v>
      </c>
      <c r="J93" s="276"/>
      <c r="K93" s="288"/>
    </row>
    <row r="94" spans="2:11" s="1" customFormat="1" ht="15" customHeight="1">
      <c r="B94" s="299"/>
      <c r="C94" s="276" t="s">
        <v>749</v>
      </c>
      <c r="D94" s="276"/>
      <c r="E94" s="276"/>
      <c r="F94" s="297" t="s">
        <v>716</v>
      </c>
      <c r="G94" s="298"/>
      <c r="H94" s="276" t="s">
        <v>750</v>
      </c>
      <c r="I94" s="276" t="s">
        <v>751</v>
      </c>
      <c r="J94" s="276"/>
      <c r="K94" s="288"/>
    </row>
    <row r="95" spans="2:11" s="1" customFormat="1" ht="15" customHeight="1">
      <c r="B95" s="299"/>
      <c r="C95" s="276" t="s">
        <v>752</v>
      </c>
      <c r="D95" s="276"/>
      <c r="E95" s="276"/>
      <c r="F95" s="297" t="s">
        <v>716</v>
      </c>
      <c r="G95" s="298"/>
      <c r="H95" s="276" t="s">
        <v>752</v>
      </c>
      <c r="I95" s="276" t="s">
        <v>751</v>
      </c>
      <c r="J95" s="276"/>
      <c r="K95" s="288"/>
    </row>
    <row r="96" spans="2:11" s="1" customFormat="1" ht="15" customHeight="1">
      <c r="B96" s="299"/>
      <c r="C96" s="276" t="s">
        <v>44</v>
      </c>
      <c r="D96" s="276"/>
      <c r="E96" s="276"/>
      <c r="F96" s="297" t="s">
        <v>716</v>
      </c>
      <c r="G96" s="298"/>
      <c r="H96" s="276" t="s">
        <v>753</v>
      </c>
      <c r="I96" s="276" t="s">
        <v>751</v>
      </c>
      <c r="J96" s="276"/>
      <c r="K96" s="288"/>
    </row>
    <row r="97" spans="2:11" s="1" customFormat="1" ht="15" customHeight="1">
      <c r="B97" s="299"/>
      <c r="C97" s="276" t="s">
        <v>54</v>
      </c>
      <c r="D97" s="276"/>
      <c r="E97" s="276"/>
      <c r="F97" s="297" t="s">
        <v>716</v>
      </c>
      <c r="G97" s="298"/>
      <c r="H97" s="276" t="s">
        <v>754</v>
      </c>
      <c r="I97" s="276" t="s">
        <v>751</v>
      </c>
      <c r="J97" s="276"/>
      <c r="K97" s="288"/>
    </row>
    <row r="98" spans="2:11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pans="2:11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pans="2:11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pans="2:1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pans="2:11" s="1" customFormat="1" ht="45" customHeight="1">
      <c r="B102" s="287"/>
      <c r="C102" s="402" t="s">
        <v>755</v>
      </c>
      <c r="D102" s="402"/>
      <c r="E102" s="402"/>
      <c r="F102" s="402"/>
      <c r="G102" s="402"/>
      <c r="H102" s="402"/>
      <c r="I102" s="402"/>
      <c r="J102" s="402"/>
      <c r="K102" s="288"/>
    </row>
    <row r="103" spans="2:11" s="1" customFormat="1" ht="17.25" customHeight="1">
      <c r="B103" s="287"/>
      <c r="C103" s="289" t="s">
        <v>710</v>
      </c>
      <c r="D103" s="289"/>
      <c r="E103" s="289"/>
      <c r="F103" s="289" t="s">
        <v>711</v>
      </c>
      <c r="G103" s="290"/>
      <c r="H103" s="289" t="s">
        <v>60</v>
      </c>
      <c r="I103" s="289" t="s">
        <v>63</v>
      </c>
      <c r="J103" s="289" t="s">
        <v>712</v>
      </c>
      <c r="K103" s="288"/>
    </row>
    <row r="104" spans="2:11" s="1" customFormat="1" ht="17.25" customHeight="1">
      <c r="B104" s="287"/>
      <c r="C104" s="291" t="s">
        <v>713</v>
      </c>
      <c r="D104" s="291"/>
      <c r="E104" s="291"/>
      <c r="F104" s="292" t="s">
        <v>714</v>
      </c>
      <c r="G104" s="293"/>
      <c r="H104" s="291"/>
      <c r="I104" s="291"/>
      <c r="J104" s="291" t="s">
        <v>715</v>
      </c>
      <c r="K104" s="288"/>
    </row>
    <row r="105" spans="2:11" s="1" customFormat="1" ht="5.25" customHeight="1">
      <c r="B105" s="287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pans="2:11" s="1" customFormat="1" ht="15" customHeight="1">
      <c r="B106" s="287"/>
      <c r="C106" s="276" t="s">
        <v>59</v>
      </c>
      <c r="D106" s="296"/>
      <c r="E106" s="296"/>
      <c r="F106" s="297" t="s">
        <v>716</v>
      </c>
      <c r="G106" s="276"/>
      <c r="H106" s="276" t="s">
        <v>756</v>
      </c>
      <c r="I106" s="276" t="s">
        <v>718</v>
      </c>
      <c r="J106" s="276">
        <v>20</v>
      </c>
      <c r="K106" s="288"/>
    </row>
    <row r="107" spans="2:11" s="1" customFormat="1" ht="15" customHeight="1">
      <c r="B107" s="287"/>
      <c r="C107" s="276" t="s">
        <v>719</v>
      </c>
      <c r="D107" s="276"/>
      <c r="E107" s="276"/>
      <c r="F107" s="297" t="s">
        <v>716</v>
      </c>
      <c r="G107" s="276"/>
      <c r="H107" s="276" t="s">
        <v>756</v>
      </c>
      <c r="I107" s="276" t="s">
        <v>718</v>
      </c>
      <c r="J107" s="276">
        <v>120</v>
      </c>
      <c r="K107" s="288"/>
    </row>
    <row r="108" spans="2:11" s="1" customFormat="1" ht="15" customHeight="1">
      <c r="B108" s="299"/>
      <c r="C108" s="276" t="s">
        <v>721</v>
      </c>
      <c r="D108" s="276"/>
      <c r="E108" s="276"/>
      <c r="F108" s="297" t="s">
        <v>722</v>
      </c>
      <c r="G108" s="276"/>
      <c r="H108" s="276" t="s">
        <v>756</v>
      </c>
      <c r="I108" s="276" t="s">
        <v>718</v>
      </c>
      <c r="J108" s="276">
        <v>50</v>
      </c>
      <c r="K108" s="288"/>
    </row>
    <row r="109" spans="2:11" s="1" customFormat="1" ht="15" customHeight="1">
      <c r="B109" s="299"/>
      <c r="C109" s="276" t="s">
        <v>724</v>
      </c>
      <c r="D109" s="276"/>
      <c r="E109" s="276"/>
      <c r="F109" s="297" t="s">
        <v>716</v>
      </c>
      <c r="G109" s="276"/>
      <c r="H109" s="276" t="s">
        <v>756</v>
      </c>
      <c r="I109" s="276" t="s">
        <v>726</v>
      </c>
      <c r="J109" s="276"/>
      <c r="K109" s="288"/>
    </row>
    <row r="110" spans="2:11" s="1" customFormat="1" ht="15" customHeight="1">
      <c r="B110" s="299"/>
      <c r="C110" s="276" t="s">
        <v>735</v>
      </c>
      <c r="D110" s="276"/>
      <c r="E110" s="276"/>
      <c r="F110" s="297" t="s">
        <v>722</v>
      </c>
      <c r="G110" s="276"/>
      <c r="H110" s="276" t="s">
        <v>756</v>
      </c>
      <c r="I110" s="276" t="s">
        <v>718</v>
      </c>
      <c r="J110" s="276">
        <v>50</v>
      </c>
      <c r="K110" s="288"/>
    </row>
    <row r="111" spans="2:11" s="1" customFormat="1" ht="15" customHeight="1">
      <c r="B111" s="299"/>
      <c r="C111" s="276" t="s">
        <v>743</v>
      </c>
      <c r="D111" s="276"/>
      <c r="E111" s="276"/>
      <c r="F111" s="297" t="s">
        <v>722</v>
      </c>
      <c r="G111" s="276"/>
      <c r="H111" s="276" t="s">
        <v>756</v>
      </c>
      <c r="I111" s="276" t="s">
        <v>718</v>
      </c>
      <c r="J111" s="276">
        <v>50</v>
      </c>
      <c r="K111" s="288"/>
    </row>
    <row r="112" spans="2:11" s="1" customFormat="1" ht="15" customHeight="1">
      <c r="B112" s="299"/>
      <c r="C112" s="276" t="s">
        <v>741</v>
      </c>
      <c r="D112" s="276"/>
      <c r="E112" s="276"/>
      <c r="F112" s="297" t="s">
        <v>722</v>
      </c>
      <c r="G112" s="276"/>
      <c r="H112" s="276" t="s">
        <v>756</v>
      </c>
      <c r="I112" s="276" t="s">
        <v>718</v>
      </c>
      <c r="J112" s="276">
        <v>50</v>
      </c>
      <c r="K112" s="288"/>
    </row>
    <row r="113" spans="2:11" s="1" customFormat="1" ht="15" customHeight="1">
      <c r="B113" s="299"/>
      <c r="C113" s="276" t="s">
        <v>59</v>
      </c>
      <c r="D113" s="276"/>
      <c r="E113" s="276"/>
      <c r="F113" s="297" t="s">
        <v>716</v>
      </c>
      <c r="G113" s="276"/>
      <c r="H113" s="276" t="s">
        <v>757</v>
      </c>
      <c r="I113" s="276" t="s">
        <v>718</v>
      </c>
      <c r="J113" s="276">
        <v>20</v>
      </c>
      <c r="K113" s="288"/>
    </row>
    <row r="114" spans="2:11" s="1" customFormat="1" ht="15" customHeight="1">
      <c r="B114" s="299"/>
      <c r="C114" s="276" t="s">
        <v>758</v>
      </c>
      <c r="D114" s="276"/>
      <c r="E114" s="276"/>
      <c r="F114" s="297" t="s">
        <v>716</v>
      </c>
      <c r="G114" s="276"/>
      <c r="H114" s="276" t="s">
        <v>759</v>
      </c>
      <c r="I114" s="276" t="s">
        <v>718</v>
      </c>
      <c r="J114" s="276">
        <v>120</v>
      </c>
      <c r="K114" s="288"/>
    </row>
    <row r="115" spans="2:11" s="1" customFormat="1" ht="15" customHeight="1">
      <c r="B115" s="299"/>
      <c r="C115" s="276" t="s">
        <v>44</v>
      </c>
      <c r="D115" s="276"/>
      <c r="E115" s="276"/>
      <c r="F115" s="297" t="s">
        <v>716</v>
      </c>
      <c r="G115" s="276"/>
      <c r="H115" s="276" t="s">
        <v>760</v>
      </c>
      <c r="I115" s="276" t="s">
        <v>751</v>
      </c>
      <c r="J115" s="276"/>
      <c r="K115" s="288"/>
    </row>
    <row r="116" spans="2:11" s="1" customFormat="1" ht="15" customHeight="1">
      <c r="B116" s="299"/>
      <c r="C116" s="276" t="s">
        <v>54</v>
      </c>
      <c r="D116" s="276"/>
      <c r="E116" s="276"/>
      <c r="F116" s="297" t="s">
        <v>716</v>
      </c>
      <c r="G116" s="276"/>
      <c r="H116" s="276" t="s">
        <v>761</v>
      </c>
      <c r="I116" s="276" t="s">
        <v>751</v>
      </c>
      <c r="J116" s="276"/>
      <c r="K116" s="288"/>
    </row>
    <row r="117" spans="2:11" s="1" customFormat="1" ht="15" customHeight="1">
      <c r="B117" s="299"/>
      <c r="C117" s="276" t="s">
        <v>63</v>
      </c>
      <c r="D117" s="276"/>
      <c r="E117" s="276"/>
      <c r="F117" s="297" t="s">
        <v>716</v>
      </c>
      <c r="G117" s="276"/>
      <c r="H117" s="276" t="s">
        <v>762</v>
      </c>
      <c r="I117" s="276" t="s">
        <v>763</v>
      </c>
      <c r="J117" s="276"/>
      <c r="K117" s="288"/>
    </row>
    <row r="118" spans="2:11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pans="2:11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pans="2:11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pans="2:1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pans="2:11" s="1" customFormat="1" ht="45" customHeight="1">
      <c r="B122" s="315"/>
      <c r="C122" s="400" t="s">
        <v>764</v>
      </c>
      <c r="D122" s="400"/>
      <c r="E122" s="400"/>
      <c r="F122" s="400"/>
      <c r="G122" s="400"/>
      <c r="H122" s="400"/>
      <c r="I122" s="400"/>
      <c r="J122" s="400"/>
      <c r="K122" s="316"/>
    </row>
    <row r="123" spans="2:11" s="1" customFormat="1" ht="17.25" customHeight="1">
      <c r="B123" s="317"/>
      <c r="C123" s="289" t="s">
        <v>710</v>
      </c>
      <c r="D123" s="289"/>
      <c r="E123" s="289"/>
      <c r="F123" s="289" t="s">
        <v>711</v>
      </c>
      <c r="G123" s="290"/>
      <c r="H123" s="289" t="s">
        <v>60</v>
      </c>
      <c r="I123" s="289" t="s">
        <v>63</v>
      </c>
      <c r="J123" s="289" t="s">
        <v>712</v>
      </c>
      <c r="K123" s="318"/>
    </row>
    <row r="124" spans="2:11" s="1" customFormat="1" ht="17.25" customHeight="1">
      <c r="B124" s="317"/>
      <c r="C124" s="291" t="s">
        <v>713</v>
      </c>
      <c r="D124" s="291"/>
      <c r="E124" s="291"/>
      <c r="F124" s="292" t="s">
        <v>714</v>
      </c>
      <c r="G124" s="293"/>
      <c r="H124" s="291"/>
      <c r="I124" s="291"/>
      <c r="J124" s="291" t="s">
        <v>715</v>
      </c>
      <c r="K124" s="318"/>
    </row>
    <row r="125" spans="2:11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pans="2:11" s="1" customFormat="1" ht="15" customHeight="1">
      <c r="B126" s="319"/>
      <c r="C126" s="276" t="s">
        <v>719</v>
      </c>
      <c r="D126" s="296"/>
      <c r="E126" s="296"/>
      <c r="F126" s="297" t="s">
        <v>716</v>
      </c>
      <c r="G126" s="276"/>
      <c r="H126" s="276" t="s">
        <v>756</v>
      </c>
      <c r="I126" s="276" t="s">
        <v>718</v>
      </c>
      <c r="J126" s="276">
        <v>120</v>
      </c>
      <c r="K126" s="322"/>
    </row>
    <row r="127" spans="2:11" s="1" customFormat="1" ht="15" customHeight="1">
      <c r="B127" s="319"/>
      <c r="C127" s="276" t="s">
        <v>765</v>
      </c>
      <c r="D127" s="276"/>
      <c r="E127" s="276"/>
      <c r="F127" s="297" t="s">
        <v>716</v>
      </c>
      <c r="G127" s="276"/>
      <c r="H127" s="276" t="s">
        <v>766</v>
      </c>
      <c r="I127" s="276" t="s">
        <v>718</v>
      </c>
      <c r="J127" s="276" t="s">
        <v>767</v>
      </c>
      <c r="K127" s="322"/>
    </row>
    <row r="128" spans="2:11" s="1" customFormat="1" ht="15" customHeight="1">
      <c r="B128" s="319"/>
      <c r="C128" s="276" t="s">
        <v>91</v>
      </c>
      <c r="D128" s="276"/>
      <c r="E128" s="276"/>
      <c r="F128" s="297" t="s">
        <v>716</v>
      </c>
      <c r="G128" s="276"/>
      <c r="H128" s="276" t="s">
        <v>768</v>
      </c>
      <c r="I128" s="276" t="s">
        <v>718</v>
      </c>
      <c r="J128" s="276" t="s">
        <v>767</v>
      </c>
      <c r="K128" s="322"/>
    </row>
    <row r="129" spans="2:11" s="1" customFormat="1" ht="15" customHeight="1">
      <c r="B129" s="319"/>
      <c r="C129" s="276" t="s">
        <v>727</v>
      </c>
      <c r="D129" s="276"/>
      <c r="E129" s="276"/>
      <c r="F129" s="297" t="s">
        <v>722</v>
      </c>
      <c r="G129" s="276"/>
      <c r="H129" s="276" t="s">
        <v>728</v>
      </c>
      <c r="I129" s="276" t="s">
        <v>718</v>
      </c>
      <c r="J129" s="276">
        <v>15</v>
      </c>
      <c r="K129" s="322"/>
    </row>
    <row r="130" spans="2:11" s="1" customFormat="1" ht="15" customHeight="1">
      <c r="B130" s="319"/>
      <c r="C130" s="300" t="s">
        <v>729</v>
      </c>
      <c r="D130" s="300"/>
      <c r="E130" s="300"/>
      <c r="F130" s="301" t="s">
        <v>722</v>
      </c>
      <c r="G130" s="300"/>
      <c r="H130" s="300" t="s">
        <v>730</v>
      </c>
      <c r="I130" s="300" t="s">
        <v>718</v>
      </c>
      <c r="J130" s="300">
        <v>15</v>
      </c>
      <c r="K130" s="322"/>
    </row>
    <row r="131" spans="2:11" s="1" customFormat="1" ht="15" customHeight="1">
      <c r="B131" s="319"/>
      <c r="C131" s="300" t="s">
        <v>731</v>
      </c>
      <c r="D131" s="300"/>
      <c r="E131" s="300"/>
      <c r="F131" s="301" t="s">
        <v>722</v>
      </c>
      <c r="G131" s="300"/>
      <c r="H131" s="300" t="s">
        <v>732</v>
      </c>
      <c r="I131" s="300" t="s">
        <v>718</v>
      </c>
      <c r="J131" s="300">
        <v>20</v>
      </c>
      <c r="K131" s="322"/>
    </row>
    <row r="132" spans="2:11" s="1" customFormat="1" ht="15" customHeight="1">
      <c r="B132" s="319"/>
      <c r="C132" s="300" t="s">
        <v>733</v>
      </c>
      <c r="D132" s="300"/>
      <c r="E132" s="300"/>
      <c r="F132" s="301" t="s">
        <v>722</v>
      </c>
      <c r="G132" s="300"/>
      <c r="H132" s="300" t="s">
        <v>734</v>
      </c>
      <c r="I132" s="300" t="s">
        <v>718</v>
      </c>
      <c r="J132" s="300">
        <v>20</v>
      </c>
      <c r="K132" s="322"/>
    </row>
    <row r="133" spans="2:11" s="1" customFormat="1" ht="15" customHeight="1">
      <c r="B133" s="319"/>
      <c r="C133" s="276" t="s">
        <v>721</v>
      </c>
      <c r="D133" s="276"/>
      <c r="E133" s="276"/>
      <c r="F133" s="297" t="s">
        <v>722</v>
      </c>
      <c r="G133" s="276"/>
      <c r="H133" s="276" t="s">
        <v>756</v>
      </c>
      <c r="I133" s="276" t="s">
        <v>718</v>
      </c>
      <c r="J133" s="276">
        <v>50</v>
      </c>
      <c r="K133" s="322"/>
    </row>
    <row r="134" spans="2:11" s="1" customFormat="1" ht="15" customHeight="1">
      <c r="B134" s="319"/>
      <c r="C134" s="276" t="s">
        <v>735</v>
      </c>
      <c r="D134" s="276"/>
      <c r="E134" s="276"/>
      <c r="F134" s="297" t="s">
        <v>722</v>
      </c>
      <c r="G134" s="276"/>
      <c r="H134" s="276" t="s">
        <v>756</v>
      </c>
      <c r="I134" s="276" t="s">
        <v>718</v>
      </c>
      <c r="J134" s="276">
        <v>50</v>
      </c>
      <c r="K134" s="322"/>
    </row>
    <row r="135" spans="2:11" s="1" customFormat="1" ht="15" customHeight="1">
      <c r="B135" s="319"/>
      <c r="C135" s="276" t="s">
        <v>741</v>
      </c>
      <c r="D135" s="276"/>
      <c r="E135" s="276"/>
      <c r="F135" s="297" t="s">
        <v>722</v>
      </c>
      <c r="G135" s="276"/>
      <c r="H135" s="276" t="s">
        <v>756</v>
      </c>
      <c r="I135" s="276" t="s">
        <v>718</v>
      </c>
      <c r="J135" s="276">
        <v>50</v>
      </c>
      <c r="K135" s="322"/>
    </row>
    <row r="136" spans="2:11" s="1" customFormat="1" ht="15" customHeight="1">
      <c r="B136" s="319"/>
      <c r="C136" s="276" t="s">
        <v>743</v>
      </c>
      <c r="D136" s="276"/>
      <c r="E136" s="276"/>
      <c r="F136" s="297" t="s">
        <v>722</v>
      </c>
      <c r="G136" s="276"/>
      <c r="H136" s="276" t="s">
        <v>756</v>
      </c>
      <c r="I136" s="276" t="s">
        <v>718</v>
      </c>
      <c r="J136" s="276">
        <v>50</v>
      </c>
      <c r="K136" s="322"/>
    </row>
    <row r="137" spans="2:11" s="1" customFormat="1" ht="15" customHeight="1">
      <c r="B137" s="319"/>
      <c r="C137" s="276" t="s">
        <v>744</v>
      </c>
      <c r="D137" s="276"/>
      <c r="E137" s="276"/>
      <c r="F137" s="297" t="s">
        <v>722</v>
      </c>
      <c r="G137" s="276"/>
      <c r="H137" s="276" t="s">
        <v>769</v>
      </c>
      <c r="I137" s="276" t="s">
        <v>718</v>
      </c>
      <c r="J137" s="276">
        <v>255</v>
      </c>
      <c r="K137" s="322"/>
    </row>
    <row r="138" spans="2:11" s="1" customFormat="1" ht="15" customHeight="1">
      <c r="B138" s="319"/>
      <c r="C138" s="276" t="s">
        <v>746</v>
      </c>
      <c r="D138" s="276"/>
      <c r="E138" s="276"/>
      <c r="F138" s="297" t="s">
        <v>716</v>
      </c>
      <c r="G138" s="276"/>
      <c r="H138" s="276" t="s">
        <v>770</v>
      </c>
      <c r="I138" s="276" t="s">
        <v>748</v>
      </c>
      <c r="J138" s="276"/>
      <c r="K138" s="322"/>
    </row>
    <row r="139" spans="2:11" s="1" customFormat="1" ht="15" customHeight="1">
      <c r="B139" s="319"/>
      <c r="C139" s="276" t="s">
        <v>749</v>
      </c>
      <c r="D139" s="276"/>
      <c r="E139" s="276"/>
      <c r="F139" s="297" t="s">
        <v>716</v>
      </c>
      <c r="G139" s="276"/>
      <c r="H139" s="276" t="s">
        <v>771</v>
      </c>
      <c r="I139" s="276" t="s">
        <v>751</v>
      </c>
      <c r="J139" s="276"/>
      <c r="K139" s="322"/>
    </row>
    <row r="140" spans="2:11" s="1" customFormat="1" ht="15" customHeight="1">
      <c r="B140" s="319"/>
      <c r="C140" s="276" t="s">
        <v>752</v>
      </c>
      <c r="D140" s="276"/>
      <c r="E140" s="276"/>
      <c r="F140" s="297" t="s">
        <v>716</v>
      </c>
      <c r="G140" s="276"/>
      <c r="H140" s="276" t="s">
        <v>752</v>
      </c>
      <c r="I140" s="276" t="s">
        <v>751</v>
      </c>
      <c r="J140" s="276"/>
      <c r="K140" s="322"/>
    </row>
    <row r="141" spans="2:11" s="1" customFormat="1" ht="15" customHeight="1">
      <c r="B141" s="319"/>
      <c r="C141" s="276" t="s">
        <v>44</v>
      </c>
      <c r="D141" s="276"/>
      <c r="E141" s="276"/>
      <c r="F141" s="297" t="s">
        <v>716</v>
      </c>
      <c r="G141" s="276"/>
      <c r="H141" s="276" t="s">
        <v>772</v>
      </c>
      <c r="I141" s="276" t="s">
        <v>751</v>
      </c>
      <c r="J141" s="276"/>
      <c r="K141" s="322"/>
    </row>
    <row r="142" spans="2:11" s="1" customFormat="1" ht="15" customHeight="1">
      <c r="B142" s="319"/>
      <c r="C142" s="276" t="s">
        <v>773</v>
      </c>
      <c r="D142" s="276"/>
      <c r="E142" s="276"/>
      <c r="F142" s="297" t="s">
        <v>716</v>
      </c>
      <c r="G142" s="276"/>
      <c r="H142" s="276" t="s">
        <v>774</v>
      </c>
      <c r="I142" s="276" t="s">
        <v>751</v>
      </c>
      <c r="J142" s="276"/>
      <c r="K142" s="322"/>
    </row>
    <row r="143" spans="2:11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pans="2:11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pans="2:11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pans="2:11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pans="2:11" s="1" customFormat="1" ht="45" customHeight="1">
      <c r="B147" s="287"/>
      <c r="C147" s="402" t="s">
        <v>775</v>
      </c>
      <c r="D147" s="402"/>
      <c r="E147" s="402"/>
      <c r="F147" s="402"/>
      <c r="G147" s="402"/>
      <c r="H147" s="402"/>
      <c r="I147" s="402"/>
      <c r="J147" s="402"/>
      <c r="K147" s="288"/>
    </row>
    <row r="148" spans="2:11" s="1" customFormat="1" ht="17.25" customHeight="1">
      <c r="B148" s="287"/>
      <c r="C148" s="289" t="s">
        <v>710</v>
      </c>
      <c r="D148" s="289"/>
      <c r="E148" s="289"/>
      <c r="F148" s="289" t="s">
        <v>711</v>
      </c>
      <c r="G148" s="290"/>
      <c r="H148" s="289" t="s">
        <v>60</v>
      </c>
      <c r="I148" s="289" t="s">
        <v>63</v>
      </c>
      <c r="J148" s="289" t="s">
        <v>712</v>
      </c>
      <c r="K148" s="288"/>
    </row>
    <row r="149" spans="2:11" s="1" customFormat="1" ht="17.25" customHeight="1">
      <c r="B149" s="287"/>
      <c r="C149" s="291" t="s">
        <v>713</v>
      </c>
      <c r="D149" s="291"/>
      <c r="E149" s="291"/>
      <c r="F149" s="292" t="s">
        <v>714</v>
      </c>
      <c r="G149" s="293"/>
      <c r="H149" s="291"/>
      <c r="I149" s="291"/>
      <c r="J149" s="291" t="s">
        <v>715</v>
      </c>
      <c r="K149" s="288"/>
    </row>
    <row r="150" spans="2:11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pans="2:11" s="1" customFormat="1" ht="15" customHeight="1">
      <c r="B151" s="299"/>
      <c r="C151" s="326" t="s">
        <v>719</v>
      </c>
      <c r="D151" s="276"/>
      <c r="E151" s="276"/>
      <c r="F151" s="327" t="s">
        <v>716</v>
      </c>
      <c r="G151" s="276"/>
      <c r="H151" s="326" t="s">
        <v>756</v>
      </c>
      <c r="I151" s="326" t="s">
        <v>718</v>
      </c>
      <c r="J151" s="326">
        <v>120</v>
      </c>
      <c r="K151" s="322"/>
    </row>
    <row r="152" spans="2:11" s="1" customFormat="1" ht="15" customHeight="1">
      <c r="B152" s="299"/>
      <c r="C152" s="326" t="s">
        <v>765</v>
      </c>
      <c r="D152" s="276"/>
      <c r="E152" s="276"/>
      <c r="F152" s="327" t="s">
        <v>716</v>
      </c>
      <c r="G152" s="276"/>
      <c r="H152" s="326" t="s">
        <v>776</v>
      </c>
      <c r="I152" s="326" t="s">
        <v>718</v>
      </c>
      <c r="J152" s="326" t="s">
        <v>767</v>
      </c>
      <c r="K152" s="322"/>
    </row>
    <row r="153" spans="2:11" s="1" customFormat="1" ht="15" customHeight="1">
      <c r="B153" s="299"/>
      <c r="C153" s="326" t="s">
        <v>91</v>
      </c>
      <c r="D153" s="276"/>
      <c r="E153" s="276"/>
      <c r="F153" s="327" t="s">
        <v>716</v>
      </c>
      <c r="G153" s="276"/>
      <c r="H153" s="326" t="s">
        <v>777</v>
      </c>
      <c r="I153" s="326" t="s">
        <v>718</v>
      </c>
      <c r="J153" s="326" t="s">
        <v>767</v>
      </c>
      <c r="K153" s="322"/>
    </row>
    <row r="154" spans="2:11" s="1" customFormat="1" ht="15" customHeight="1">
      <c r="B154" s="299"/>
      <c r="C154" s="326" t="s">
        <v>721</v>
      </c>
      <c r="D154" s="276"/>
      <c r="E154" s="276"/>
      <c r="F154" s="327" t="s">
        <v>722</v>
      </c>
      <c r="G154" s="276"/>
      <c r="H154" s="326" t="s">
        <v>756</v>
      </c>
      <c r="I154" s="326" t="s">
        <v>718</v>
      </c>
      <c r="J154" s="326">
        <v>50</v>
      </c>
      <c r="K154" s="322"/>
    </row>
    <row r="155" spans="2:11" s="1" customFormat="1" ht="15" customHeight="1">
      <c r="B155" s="299"/>
      <c r="C155" s="326" t="s">
        <v>724</v>
      </c>
      <c r="D155" s="276"/>
      <c r="E155" s="276"/>
      <c r="F155" s="327" t="s">
        <v>716</v>
      </c>
      <c r="G155" s="276"/>
      <c r="H155" s="326" t="s">
        <v>756</v>
      </c>
      <c r="I155" s="326" t="s">
        <v>726</v>
      </c>
      <c r="J155" s="326"/>
      <c r="K155" s="322"/>
    </row>
    <row r="156" spans="2:11" s="1" customFormat="1" ht="15" customHeight="1">
      <c r="B156" s="299"/>
      <c r="C156" s="326" t="s">
        <v>735</v>
      </c>
      <c r="D156" s="276"/>
      <c r="E156" s="276"/>
      <c r="F156" s="327" t="s">
        <v>722</v>
      </c>
      <c r="G156" s="276"/>
      <c r="H156" s="326" t="s">
        <v>756</v>
      </c>
      <c r="I156" s="326" t="s">
        <v>718</v>
      </c>
      <c r="J156" s="326">
        <v>50</v>
      </c>
      <c r="K156" s="322"/>
    </row>
    <row r="157" spans="2:11" s="1" customFormat="1" ht="15" customHeight="1">
      <c r="B157" s="299"/>
      <c r="C157" s="326" t="s">
        <v>743</v>
      </c>
      <c r="D157" s="276"/>
      <c r="E157" s="276"/>
      <c r="F157" s="327" t="s">
        <v>722</v>
      </c>
      <c r="G157" s="276"/>
      <c r="H157" s="326" t="s">
        <v>756</v>
      </c>
      <c r="I157" s="326" t="s">
        <v>718</v>
      </c>
      <c r="J157" s="326">
        <v>50</v>
      </c>
      <c r="K157" s="322"/>
    </row>
    <row r="158" spans="2:11" s="1" customFormat="1" ht="15" customHeight="1">
      <c r="B158" s="299"/>
      <c r="C158" s="326" t="s">
        <v>741</v>
      </c>
      <c r="D158" s="276"/>
      <c r="E158" s="276"/>
      <c r="F158" s="327" t="s">
        <v>722</v>
      </c>
      <c r="G158" s="276"/>
      <c r="H158" s="326" t="s">
        <v>756</v>
      </c>
      <c r="I158" s="326" t="s">
        <v>718</v>
      </c>
      <c r="J158" s="326">
        <v>50</v>
      </c>
      <c r="K158" s="322"/>
    </row>
    <row r="159" spans="2:11" s="1" customFormat="1" ht="15" customHeight="1">
      <c r="B159" s="299"/>
      <c r="C159" s="326" t="s">
        <v>115</v>
      </c>
      <c r="D159" s="276"/>
      <c r="E159" s="276"/>
      <c r="F159" s="327" t="s">
        <v>716</v>
      </c>
      <c r="G159" s="276"/>
      <c r="H159" s="326" t="s">
        <v>778</v>
      </c>
      <c r="I159" s="326" t="s">
        <v>718</v>
      </c>
      <c r="J159" s="326" t="s">
        <v>779</v>
      </c>
      <c r="K159" s="322"/>
    </row>
    <row r="160" spans="2:11" s="1" customFormat="1" ht="15" customHeight="1">
      <c r="B160" s="299"/>
      <c r="C160" s="326" t="s">
        <v>780</v>
      </c>
      <c r="D160" s="276"/>
      <c r="E160" s="276"/>
      <c r="F160" s="327" t="s">
        <v>716</v>
      </c>
      <c r="G160" s="276"/>
      <c r="H160" s="326" t="s">
        <v>781</v>
      </c>
      <c r="I160" s="326" t="s">
        <v>751</v>
      </c>
      <c r="J160" s="326"/>
      <c r="K160" s="322"/>
    </row>
    <row r="161" spans="2:1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pans="2:11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pans="2:11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pans="2:11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pans="2:11" s="1" customFormat="1" ht="45" customHeight="1">
      <c r="B165" s="268"/>
      <c r="C165" s="400" t="s">
        <v>782</v>
      </c>
      <c r="D165" s="400"/>
      <c r="E165" s="400"/>
      <c r="F165" s="400"/>
      <c r="G165" s="400"/>
      <c r="H165" s="400"/>
      <c r="I165" s="400"/>
      <c r="J165" s="400"/>
      <c r="K165" s="269"/>
    </row>
    <row r="166" spans="2:11" s="1" customFormat="1" ht="17.25" customHeight="1">
      <c r="B166" s="268"/>
      <c r="C166" s="289" t="s">
        <v>710</v>
      </c>
      <c r="D166" s="289"/>
      <c r="E166" s="289"/>
      <c r="F166" s="289" t="s">
        <v>711</v>
      </c>
      <c r="G166" s="331"/>
      <c r="H166" s="332" t="s">
        <v>60</v>
      </c>
      <c r="I166" s="332" t="s">
        <v>63</v>
      </c>
      <c r="J166" s="289" t="s">
        <v>712</v>
      </c>
      <c r="K166" s="269"/>
    </row>
    <row r="167" spans="2:11" s="1" customFormat="1" ht="17.25" customHeight="1">
      <c r="B167" s="270"/>
      <c r="C167" s="291" t="s">
        <v>713</v>
      </c>
      <c r="D167" s="291"/>
      <c r="E167" s="291"/>
      <c r="F167" s="292" t="s">
        <v>714</v>
      </c>
      <c r="G167" s="333"/>
      <c r="H167" s="334"/>
      <c r="I167" s="334"/>
      <c r="J167" s="291" t="s">
        <v>715</v>
      </c>
      <c r="K167" s="271"/>
    </row>
    <row r="168" spans="2:11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pans="2:11" s="1" customFormat="1" ht="15" customHeight="1">
      <c r="B169" s="299"/>
      <c r="C169" s="276" t="s">
        <v>719</v>
      </c>
      <c r="D169" s="276"/>
      <c r="E169" s="276"/>
      <c r="F169" s="297" t="s">
        <v>716</v>
      </c>
      <c r="G169" s="276"/>
      <c r="H169" s="276" t="s">
        <v>756</v>
      </c>
      <c r="I169" s="276" t="s">
        <v>718</v>
      </c>
      <c r="J169" s="276">
        <v>120</v>
      </c>
      <c r="K169" s="322"/>
    </row>
    <row r="170" spans="2:11" s="1" customFormat="1" ht="15" customHeight="1">
      <c r="B170" s="299"/>
      <c r="C170" s="276" t="s">
        <v>765</v>
      </c>
      <c r="D170" s="276"/>
      <c r="E170" s="276"/>
      <c r="F170" s="297" t="s">
        <v>716</v>
      </c>
      <c r="G170" s="276"/>
      <c r="H170" s="276" t="s">
        <v>766</v>
      </c>
      <c r="I170" s="276" t="s">
        <v>718</v>
      </c>
      <c r="J170" s="276" t="s">
        <v>767</v>
      </c>
      <c r="K170" s="322"/>
    </row>
    <row r="171" spans="2:11" s="1" customFormat="1" ht="15" customHeight="1">
      <c r="B171" s="299"/>
      <c r="C171" s="276" t="s">
        <v>91</v>
      </c>
      <c r="D171" s="276"/>
      <c r="E171" s="276"/>
      <c r="F171" s="297" t="s">
        <v>716</v>
      </c>
      <c r="G171" s="276"/>
      <c r="H171" s="276" t="s">
        <v>783</v>
      </c>
      <c r="I171" s="276" t="s">
        <v>718</v>
      </c>
      <c r="J171" s="276" t="s">
        <v>767</v>
      </c>
      <c r="K171" s="322"/>
    </row>
    <row r="172" spans="2:11" s="1" customFormat="1" ht="15" customHeight="1">
      <c r="B172" s="299"/>
      <c r="C172" s="276" t="s">
        <v>721</v>
      </c>
      <c r="D172" s="276"/>
      <c r="E172" s="276"/>
      <c r="F172" s="297" t="s">
        <v>722</v>
      </c>
      <c r="G172" s="276"/>
      <c r="H172" s="276" t="s">
        <v>783</v>
      </c>
      <c r="I172" s="276" t="s">
        <v>718</v>
      </c>
      <c r="J172" s="276">
        <v>50</v>
      </c>
      <c r="K172" s="322"/>
    </row>
    <row r="173" spans="2:11" s="1" customFormat="1" ht="15" customHeight="1">
      <c r="B173" s="299"/>
      <c r="C173" s="276" t="s">
        <v>724</v>
      </c>
      <c r="D173" s="276"/>
      <c r="E173" s="276"/>
      <c r="F173" s="297" t="s">
        <v>716</v>
      </c>
      <c r="G173" s="276"/>
      <c r="H173" s="276" t="s">
        <v>783</v>
      </c>
      <c r="I173" s="276" t="s">
        <v>726</v>
      </c>
      <c r="J173" s="276"/>
      <c r="K173" s="322"/>
    </row>
    <row r="174" spans="2:11" s="1" customFormat="1" ht="15" customHeight="1">
      <c r="B174" s="299"/>
      <c r="C174" s="276" t="s">
        <v>735</v>
      </c>
      <c r="D174" s="276"/>
      <c r="E174" s="276"/>
      <c r="F174" s="297" t="s">
        <v>722</v>
      </c>
      <c r="G174" s="276"/>
      <c r="H174" s="276" t="s">
        <v>783</v>
      </c>
      <c r="I174" s="276" t="s">
        <v>718</v>
      </c>
      <c r="J174" s="276">
        <v>50</v>
      </c>
      <c r="K174" s="322"/>
    </row>
    <row r="175" spans="2:11" s="1" customFormat="1" ht="15" customHeight="1">
      <c r="B175" s="299"/>
      <c r="C175" s="276" t="s">
        <v>743</v>
      </c>
      <c r="D175" s="276"/>
      <c r="E175" s="276"/>
      <c r="F175" s="297" t="s">
        <v>722</v>
      </c>
      <c r="G175" s="276"/>
      <c r="H175" s="276" t="s">
        <v>783</v>
      </c>
      <c r="I175" s="276" t="s">
        <v>718</v>
      </c>
      <c r="J175" s="276">
        <v>50</v>
      </c>
      <c r="K175" s="322"/>
    </row>
    <row r="176" spans="2:11" s="1" customFormat="1" ht="15" customHeight="1">
      <c r="B176" s="299"/>
      <c r="C176" s="276" t="s">
        <v>741</v>
      </c>
      <c r="D176" s="276"/>
      <c r="E176" s="276"/>
      <c r="F176" s="297" t="s">
        <v>722</v>
      </c>
      <c r="G176" s="276"/>
      <c r="H176" s="276" t="s">
        <v>783</v>
      </c>
      <c r="I176" s="276" t="s">
        <v>718</v>
      </c>
      <c r="J176" s="276">
        <v>50</v>
      </c>
      <c r="K176" s="322"/>
    </row>
    <row r="177" spans="2:11" s="1" customFormat="1" ht="15" customHeight="1">
      <c r="B177" s="299"/>
      <c r="C177" s="276" t="s">
        <v>126</v>
      </c>
      <c r="D177" s="276"/>
      <c r="E177" s="276"/>
      <c r="F177" s="297" t="s">
        <v>716</v>
      </c>
      <c r="G177" s="276"/>
      <c r="H177" s="276" t="s">
        <v>784</v>
      </c>
      <c r="I177" s="276" t="s">
        <v>785</v>
      </c>
      <c r="J177" s="276"/>
      <c r="K177" s="322"/>
    </row>
    <row r="178" spans="2:11" s="1" customFormat="1" ht="15" customHeight="1">
      <c r="B178" s="299"/>
      <c r="C178" s="276" t="s">
        <v>63</v>
      </c>
      <c r="D178" s="276"/>
      <c r="E178" s="276"/>
      <c r="F178" s="297" t="s">
        <v>716</v>
      </c>
      <c r="G178" s="276"/>
      <c r="H178" s="276" t="s">
        <v>786</v>
      </c>
      <c r="I178" s="276" t="s">
        <v>787</v>
      </c>
      <c r="J178" s="276">
        <v>1</v>
      </c>
      <c r="K178" s="322"/>
    </row>
    <row r="179" spans="2:11" s="1" customFormat="1" ht="15" customHeight="1">
      <c r="B179" s="299"/>
      <c r="C179" s="276" t="s">
        <v>59</v>
      </c>
      <c r="D179" s="276"/>
      <c r="E179" s="276"/>
      <c r="F179" s="297" t="s">
        <v>716</v>
      </c>
      <c r="G179" s="276"/>
      <c r="H179" s="276" t="s">
        <v>788</v>
      </c>
      <c r="I179" s="276" t="s">
        <v>718</v>
      </c>
      <c r="J179" s="276">
        <v>20</v>
      </c>
      <c r="K179" s="322"/>
    </row>
    <row r="180" spans="2:11" s="1" customFormat="1" ht="15" customHeight="1">
      <c r="B180" s="299"/>
      <c r="C180" s="276" t="s">
        <v>60</v>
      </c>
      <c r="D180" s="276"/>
      <c r="E180" s="276"/>
      <c r="F180" s="297" t="s">
        <v>716</v>
      </c>
      <c r="G180" s="276"/>
      <c r="H180" s="276" t="s">
        <v>789</v>
      </c>
      <c r="I180" s="276" t="s">
        <v>718</v>
      </c>
      <c r="J180" s="276">
        <v>255</v>
      </c>
      <c r="K180" s="322"/>
    </row>
    <row r="181" spans="2:11" s="1" customFormat="1" ht="15" customHeight="1">
      <c r="B181" s="299"/>
      <c r="C181" s="276" t="s">
        <v>127</v>
      </c>
      <c r="D181" s="276"/>
      <c r="E181" s="276"/>
      <c r="F181" s="297" t="s">
        <v>716</v>
      </c>
      <c r="G181" s="276"/>
      <c r="H181" s="276" t="s">
        <v>680</v>
      </c>
      <c r="I181" s="276" t="s">
        <v>718</v>
      </c>
      <c r="J181" s="276">
        <v>10</v>
      </c>
      <c r="K181" s="322"/>
    </row>
    <row r="182" spans="2:11" s="1" customFormat="1" ht="15" customHeight="1">
      <c r="B182" s="299"/>
      <c r="C182" s="276" t="s">
        <v>128</v>
      </c>
      <c r="D182" s="276"/>
      <c r="E182" s="276"/>
      <c r="F182" s="297" t="s">
        <v>716</v>
      </c>
      <c r="G182" s="276"/>
      <c r="H182" s="276" t="s">
        <v>790</v>
      </c>
      <c r="I182" s="276" t="s">
        <v>751</v>
      </c>
      <c r="J182" s="276"/>
      <c r="K182" s="322"/>
    </row>
    <row r="183" spans="2:11" s="1" customFormat="1" ht="15" customHeight="1">
      <c r="B183" s="299"/>
      <c r="C183" s="276" t="s">
        <v>791</v>
      </c>
      <c r="D183" s="276"/>
      <c r="E183" s="276"/>
      <c r="F183" s="297" t="s">
        <v>716</v>
      </c>
      <c r="G183" s="276"/>
      <c r="H183" s="276" t="s">
        <v>792</v>
      </c>
      <c r="I183" s="276" t="s">
        <v>751</v>
      </c>
      <c r="J183" s="276"/>
      <c r="K183" s="322"/>
    </row>
    <row r="184" spans="2:11" s="1" customFormat="1" ht="15" customHeight="1">
      <c r="B184" s="299"/>
      <c r="C184" s="276" t="s">
        <v>780</v>
      </c>
      <c r="D184" s="276"/>
      <c r="E184" s="276"/>
      <c r="F184" s="297" t="s">
        <v>716</v>
      </c>
      <c r="G184" s="276"/>
      <c r="H184" s="276" t="s">
        <v>793</v>
      </c>
      <c r="I184" s="276" t="s">
        <v>751</v>
      </c>
      <c r="J184" s="276"/>
      <c r="K184" s="322"/>
    </row>
    <row r="185" spans="2:11" s="1" customFormat="1" ht="15" customHeight="1">
      <c r="B185" s="299"/>
      <c r="C185" s="276" t="s">
        <v>130</v>
      </c>
      <c r="D185" s="276"/>
      <c r="E185" s="276"/>
      <c r="F185" s="297" t="s">
        <v>722</v>
      </c>
      <c r="G185" s="276"/>
      <c r="H185" s="276" t="s">
        <v>794</v>
      </c>
      <c r="I185" s="276" t="s">
        <v>718</v>
      </c>
      <c r="J185" s="276">
        <v>50</v>
      </c>
      <c r="K185" s="322"/>
    </row>
    <row r="186" spans="2:11" s="1" customFormat="1" ht="15" customHeight="1">
      <c r="B186" s="299"/>
      <c r="C186" s="276" t="s">
        <v>795</v>
      </c>
      <c r="D186" s="276"/>
      <c r="E186" s="276"/>
      <c r="F186" s="297" t="s">
        <v>722</v>
      </c>
      <c r="G186" s="276"/>
      <c r="H186" s="276" t="s">
        <v>796</v>
      </c>
      <c r="I186" s="276" t="s">
        <v>797</v>
      </c>
      <c r="J186" s="276"/>
      <c r="K186" s="322"/>
    </row>
    <row r="187" spans="2:11" s="1" customFormat="1" ht="15" customHeight="1">
      <c r="B187" s="299"/>
      <c r="C187" s="276" t="s">
        <v>798</v>
      </c>
      <c r="D187" s="276"/>
      <c r="E187" s="276"/>
      <c r="F187" s="297" t="s">
        <v>722</v>
      </c>
      <c r="G187" s="276"/>
      <c r="H187" s="276" t="s">
        <v>799</v>
      </c>
      <c r="I187" s="276" t="s">
        <v>797</v>
      </c>
      <c r="J187" s="276"/>
      <c r="K187" s="322"/>
    </row>
    <row r="188" spans="2:11" s="1" customFormat="1" ht="15" customHeight="1">
      <c r="B188" s="299"/>
      <c r="C188" s="276" t="s">
        <v>800</v>
      </c>
      <c r="D188" s="276"/>
      <c r="E188" s="276"/>
      <c r="F188" s="297" t="s">
        <v>722</v>
      </c>
      <c r="G188" s="276"/>
      <c r="H188" s="276" t="s">
        <v>801</v>
      </c>
      <c r="I188" s="276" t="s">
        <v>797</v>
      </c>
      <c r="J188" s="276"/>
      <c r="K188" s="322"/>
    </row>
    <row r="189" spans="2:11" s="1" customFormat="1" ht="15" customHeight="1">
      <c r="B189" s="299"/>
      <c r="C189" s="335" t="s">
        <v>802</v>
      </c>
      <c r="D189" s="276"/>
      <c r="E189" s="276"/>
      <c r="F189" s="297" t="s">
        <v>722</v>
      </c>
      <c r="G189" s="276"/>
      <c r="H189" s="276" t="s">
        <v>803</v>
      </c>
      <c r="I189" s="276" t="s">
        <v>804</v>
      </c>
      <c r="J189" s="336" t="s">
        <v>805</v>
      </c>
      <c r="K189" s="322"/>
    </row>
    <row r="190" spans="2:11" s="1" customFormat="1" ht="15" customHeight="1">
      <c r="B190" s="299"/>
      <c r="C190" s="335" t="s">
        <v>48</v>
      </c>
      <c r="D190" s="276"/>
      <c r="E190" s="276"/>
      <c r="F190" s="297" t="s">
        <v>716</v>
      </c>
      <c r="G190" s="276"/>
      <c r="H190" s="273" t="s">
        <v>806</v>
      </c>
      <c r="I190" s="276" t="s">
        <v>807</v>
      </c>
      <c r="J190" s="276"/>
      <c r="K190" s="322"/>
    </row>
    <row r="191" spans="2:11" s="1" customFormat="1" ht="15" customHeight="1">
      <c r="B191" s="299"/>
      <c r="C191" s="335" t="s">
        <v>808</v>
      </c>
      <c r="D191" s="276"/>
      <c r="E191" s="276"/>
      <c r="F191" s="297" t="s">
        <v>716</v>
      </c>
      <c r="G191" s="276"/>
      <c r="H191" s="276" t="s">
        <v>809</v>
      </c>
      <c r="I191" s="276" t="s">
        <v>751</v>
      </c>
      <c r="J191" s="276"/>
      <c r="K191" s="322"/>
    </row>
    <row r="192" spans="2:11" s="1" customFormat="1" ht="15" customHeight="1">
      <c r="B192" s="299"/>
      <c r="C192" s="335" t="s">
        <v>810</v>
      </c>
      <c r="D192" s="276"/>
      <c r="E192" s="276"/>
      <c r="F192" s="297" t="s">
        <v>716</v>
      </c>
      <c r="G192" s="276"/>
      <c r="H192" s="276" t="s">
        <v>811</v>
      </c>
      <c r="I192" s="276" t="s">
        <v>751</v>
      </c>
      <c r="J192" s="276"/>
      <c r="K192" s="322"/>
    </row>
    <row r="193" spans="2:11" s="1" customFormat="1" ht="15" customHeight="1">
      <c r="B193" s="299"/>
      <c r="C193" s="335" t="s">
        <v>812</v>
      </c>
      <c r="D193" s="276"/>
      <c r="E193" s="276"/>
      <c r="F193" s="297" t="s">
        <v>722</v>
      </c>
      <c r="G193" s="276"/>
      <c r="H193" s="276" t="s">
        <v>813</v>
      </c>
      <c r="I193" s="276" t="s">
        <v>751</v>
      </c>
      <c r="J193" s="276"/>
      <c r="K193" s="322"/>
    </row>
    <row r="194" spans="2:11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pans="2:11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pans="2:11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pans="2:11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pans="2:11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pans="2:11" s="1" customFormat="1" ht="21">
      <c r="B199" s="268"/>
      <c r="C199" s="400" t="s">
        <v>814</v>
      </c>
      <c r="D199" s="400"/>
      <c r="E199" s="400"/>
      <c r="F199" s="400"/>
      <c r="G199" s="400"/>
      <c r="H199" s="400"/>
      <c r="I199" s="400"/>
      <c r="J199" s="400"/>
      <c r="K199" s="269"/>
    </row>
    <row r="200" spans="2:11" s="1" customFormat="1" ht="25.5" customHeight="1">
      <c r="B200" s="268"/>
      <c r="C200" s="338" t="s">
        <v>815</v>
      </c>
      <c r="D200" s="338"/>
      <c r="E200" s="338"/>
      <c r="F200" s="338" t="s">
        <v>816</v>
      </c>
      <c r="G200" s="339"/>
      <c r="H200" s="406" t="s">
        <v>817</v>
      </c>
      <c r="I200" s="406"/>
      <c r="J200" s="406"/>
      <c r="K200" s="269"/>
    </row>
    <row r="201" spans="2:1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pans="2:11" s="1" customFormat="1" ht="15" customHeight="1">
      <c r="B202" s="299"/>
      <c r="C202" s="276" t="s">
        <v>807</v>
      </c>
      <c r="D202" s="276"/>
      <c r="E202" s="276"/>
      <c r="F202" s="297" t="s">
        <v>49</v>
      </c>
      <c r="G202" s="276"/>
      <c r="H202" s="405" t="s">
        <v>818</v>
      </c>
      <c r="I202" s="405"/>
      <c r="J202" s="405"/>
      <c r="K202" s="322"/>
    </row>
    <row r="203" spans="2:11" s="1" customFormat="1" ht="15" customHeight="1">
      <c r="B203" s="299"/>
      <c r="C203" s="276"/>
      <c r="D203" s="276"/>
      <c r="E203" s="276"/>
      <c r="F203" s="297" t="s">
        <v>50</v>
      </c>
      <c r="G203" s="276"/>
      <c r="H203" s="405" t="s">
        <v>819</v>
      </c>
      <c r="I203" s="405"/>
      <c r="J203" s="405"/>
      <c r="K203" s="322"/>
    </row>
    <row r="204" spans="2:11" s="1" customFormat="1" ht="15" customHeight="1">
      <c r="B204" s="299"/>
      <c r="C204" s="276"/>
      <c r="D204" s="276"/>
      <c r="E204" s="276"/>
      <c r="F204" s="297" t="s">
        <v>53</v>
      </c>
      <c r="G204" s="276"/>
      <c r="H204" s="405" t="s">
        <v>820</v>
      </c>
      <c r="I204" s="405"/>
      <c r="J204" s="405"/>
      <c r="K204" s="322"/>
    </row>
    <row r="205" spans="2:11" s="1" customFormat="1" ht="15" customHeight="1">
      <c r="B205" s="299"/>
      <c r="C205" s="276"/>
      <c r="D205" s="276"/>
      <c r="E205" s="276"/>
      <c r="F205" s="297" t="s">
        <v>51</v>
      </c>
      <c r="G205" s="276"/>
      <c r="H205" s="405" t="s">
        <v>821</v>
      </c>
      <c r="I205" s="405"/>
      <c r="J205" s="405"/>
      <c r="K205" s="322"/>
    </row>
    <row r="206" spans="2:11" s="1" customFormat="1" ht="15" customHeight="1">
      <c r="B206" s="299"/>
      <c r="C206" s="276"/>
      <c r="D206" s="276"/>
      <c r="E206" s="276"/>
      <c r="F206" s="297" t="s">
        <v>52</v>
      </c>
      <c r="G206" s="276"/>
      <c r="H206" s="405" t="s">
        <v>822</v>
      </c>
      <c r="I206" s="405"/>
      <c r="J206" s="405"/>
      <c r="K206" s="322"/>
    </row>
    <row r="207" spans="2:11" s="1" customFormat="1" ht="15" customHeight="1">
      <c r="B207" s="299"/>
      <c r="C207" s="276"/>
      <c r="D207" s="276"/>
      <c r="E207" s="276"/>
      <c r="F207" s="297"/>
      <c r="G207" s="276"/>
      <c r="H207" s="276"/>
      <c r="I207" s="276"/>
      <c r="J207" s="276"/>
      <c r="K207" s="322"/>
    </row>
    <row r="208" spans="2:11" s="1" customFormat="1" ht="15" customHeight="1">
      <c r="B208" s="299"/>
      <c r="C208" s="276" t="s">
        <v>763</v>
      </c>
      <c r="D208" s="276"/>
      <c r="E208" s="276"/>
      <c r="F208" s="297" t="s">
        <v>84</v>
      </c>
      <c r="G208" s="276"/>
      <c r="H208" s="405" t="s">
        <v>823</v>
      </c>
      <c r="I208" s="405"/>
      <c r="J208" s="405"/>
      <c r="K208" s="322"/>
    </row>
    <row r="209" spans="2:11" s="1" customFormat="1" ht="15" customHeight="1">
      <c r="B209" s="299"/>
      <c r="C209" s="276"/>
      <c r="D209" s="276"/>
      <c r="E209" s="276"/>
      <c r="F209" s="297" t="s">
        <v>662</v>
      </c>
      <c r="G209" s="276"/>
      <c r="H209" s="405" t="s">
        <v>663</v>
      </c>
      <c r="I209" s="405"/>
      <c r="J209" s="405"/>
      <c r="K209" s="322"/>
    </row>
    <row r="210" spans="2:11" s="1" customFormat="1" ht="15" customHeight="1">
      <c r="B210" s="299"/>
      <c r="C210" s="276"/>
      <c r="D210" s="276"/>
      <c r="E210" s="276"/>
      <c r="F210" s="297" t="s">
        <v>660</v>
      </c>
      <c r="G210" s="276"/>
      <c r="H210" s="405" t="s">
        <v>824</v>
      </c>
      <c r="I210" s="405"/>
      <c r="J210" s="405"/>
      <c r="K210" s="322"/>
    </row>
    <row r="211" spans="2:11" s="1" customFormat="1" ht="15" customHeight="1">
      <c r="B211" s="340"/>
      <c r="C211" s="276"/>
      <c r="D211" s="276"/>
      <c r="E211" s="276"/>
      <c r="F211" s="297" t="s">
        <v>105</v>
      </c>
      <c r="G211" s="335"/>
      <c r="H211" s="404" t="s">
        <v>106</v>
      </c>
      <c r="I211" s="404"/>
      <c r="J211" s="404"/>
      <c r="K211" s="341"/>
    </row>
    <row r="212" spans="2:11" s="1" customFormat="1" ht="15" customHeight="1">
      <c r="B212" s="340"/>
      <c r="C212" s="276"/>
      <c r="D212" s="276"/>
      <c r="E212" s="276"/>
      <c r="F212" s="297" t="s">
        <v>514</v>
      </c>
      <c r="G212" s="335"/>
      <c r="H212" s="404" t="s">
        <v>575</v>
      </c>
      <c r="I212" s="404"/>
      <c r="J212" s="404"/>
      <c r="K212" s="341"/>
    </row>
    <row r="213" spans="2:11" s="1" customFormat="1" ht="15" customHeight="1">
      <c r="B213" s="340"/>
      <c r="C213" s="276"/>
      <c r="D213" s="276"/>
      <c r="E213" s="276"/>
      <c r="F213" s="297"/>
      <c r="G213" s="335"/>
      <c r="H213" s="326"/>
      <c r="I213" s="326"/>
      <c r="J213" s="326"/>
      <c r="K213" s="341"/>
    </row>
    <row r="214" spans="2:11" s="1" customFormat="1" ht="15" customHeight="1">
      <c r="B214" s="340"/>
      <c r="C214" s="276" t="s">
        <v>787</v>
      </c>
      <c r="D214" s="276"/>
      <c r="E214" s="276"/>
      <c r="F214" s="297">
        <v>1</v>
      </c>
      <c r="G214" s="335"/>
      <c r="H214" s="404" t="s">
        <v>825</v>
      </c>
      <c r="I214" s="404"/>
      <c r="J214" s="404"/>
      <c r="K214" s="341"/>
    </row>
    <row r="215" spans="2:11" s="1" customFormat="1" ht="15" customHeight="1">
      <c r="B215" s="340"/>
      <c r="C215" s="276"/>
      <c r="D215" s="276"/>
      <c r="E215" s="276"/>
      <c r="F215" s="297">
        <v>2</v>
      </c>
      <c r="G215" s="335"/>
      <c r="H215" s="404" t="s">
        <v>826</v>
      </c>
      <c r="I215" s="404"/>
      <c r="J215" s="404"/>
      <c r="K215" s="341"/>
    </row>
    <row r="216" spans="2:11" s="1" customFormat="1" ht="15" customHeight="1">
      <c r="B216" s="340"/>
      <c r="C216" s="276"/>
      <c r="D216" s="276"/>
      <c r="E216" s="276"/>
      <c r="F216" s="297">
        <v>3</v>
      </c>
      <c r="G216" s="335"/>
      <c r="H216" s="404" t="s">
        <v>827</v>
      </c>
      <c r="I216" s="404"/>
      <c r="J216" s="404"/>
      <c r="K216" s="341"/>
    </row>
    <row r="217" spans="2:11" s="1" customFormat="1" ht="15" customHeight="1">
      <c r="B217" s="340"/>
      <c r="C217" s="276"/>
      <c r="D217" s="276"/>
      <c r="E217" s="276"/>
      <c r="F217" s="297">
        <v>4</v>
      </c>
      <c r="G217" s="335"/>
      <c r="H217" s="404" t="s">
        <v>828</v>
      </c>
      <c r="I217" s="404"/>
      <c r="J217" s="404"/>
      <c r="K217" s="341"/>
    </row>
    <row r="218" spans="2:11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1.1 - SO 01.1 Protikorozn...</vt:lpstr>
      <vt:lpstr>1.2 - SO 01.2 Výzisk při ...</vt:lpstr>
      <vt:lpstr>2.1 - SO 02.1 Protikorozn...</vt:lpstr>
      <vt:lpstr>2.2 - SO 02.2 Výzisk při ...</vt:lpstr>
      <vt:lpstr>VON - Vedlejší a ostatní ...</vt:lpstr>
      <vt:lpstr>Pokyny pro vyplnění</vt:lpstr>
      <vt:lpstr>'1.1 - SO 01.1 Protikorozn...'!Názvy_tisku</vt:lpstr>
      <vt:lpstr>'1.2 - SO 01.2 Výzisk při ...'!Názvy_tisku</vt:lpstr>
      <vt:lpstr>'2.1 - SO 02.1 Protikorozn...'!Názvy_tisku</vt:lpstr>
      <vt:lpstr>'2.2 - SO 02.2 Výzisk při ...'!Názvy_tisku</vt:lpstr>
      <vt:lpstr>'Rekapitulace stavby'!Názvy_tisku</vt:lpstr>
      <vt:lpstr>'VON - Vedlejší a ostatní ...'!Názvy_tisku</vt:lpstr>
      <vt:lpstr>'1.1 - SO 01.1 Protikorozn...'!Oblast_tisku</vt:lpstr>
      <vt:lpstr>'1.2 - SO 01.2 Výzisk při ...'!Oblast_tisku</vt:lpstr>
      <vt:lpstr>'2.1 - SO 02.1 Protikorozn...'!Oblast_tisku</vt:lpstr>
      <vt:lpstr>'2.2 - SO 02.2 Výzisk při 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Hana Pištová</cp:lastModifiedBy>
  <dcterms:created xsi:type="dcterms:W3CDTF">2022-07-22T06:54:08Z</dcterms:created>
  <dcterms:modified xsi:type="dcterms:W3CDTF">2022-07-22T07:28:58Z</dcterms:modified>
</cp:coreProperties>
</file>